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3.100\share\EKONOMIK ARASTIRMALAR\SUBE\Ihracat Rakam Açıklama Dosyaları\2026\202608 - Ağustos\dağıtım\tam\"/>
    </mc:Choice>
  </mc:AlternateContent>
  <xr:revisionPtr revIDLastSave="0" documentId="13_ncr:1_{07A4216F-C046-49F6-8FE5-09AD99566D1F}" xr6:coauthVersionLast="47" xr6:coauthVersionMax="47" xr10:uidLastSave="{00000000-0000-0000-0000-000000000000}"/>
  <bookViews>
    <workbookView xWindow="28680" yWindow="-120" windowWidth="29040" windowHeight="15720" tabRatio="900" xr2:uid="{00000000-000D-0000-FFFF-FFFF00000000}"/>
  </bookViews>
  <sheets>
    <sheet name="SEKTOR_USD" sheetId="1" r:id="rId1"/>
    <sheet name="SECILMIS_ISTATISTIK" sheetId="14" r:id="rId2"/>
    <sheet name="SEKTOR_TL" sheetId="2" r:id="rId3"/>
    <sheet name="USDvsTL" sheetId="3" r:id="rId4"/>
    <sheet name="GEN_SEK" sheetId="4" r:id="rId5"/>
    <sheet name="Toplam İhracat  bar gra" sheetId="15" r:id="rId6"/>
    <sheet name="ULKE" sheetId="23" r:id="rId7"/>
    <sheet name="KARŞL." sheetId="16" r:id="rId8"/>
    <sheet name="SEKT1" sheetId="17" r:id="rId9"/>
    <sheet name="SEKT2 " sheetId="18" r:id="rId10"/>
    <sheet name="SEKT3 " sheetId="19" r:id="rId11"/>
    <sheet name="SEKT4 " sheetId="20" r:id="rId12"/>
    <sheet name="SEKT5 " sheetId="21" r:id="rId13"/>
    <sheet name="2002_2026_AYLIK_IHR" sheetId="22" r:id="rId14"/>
  </sheets>
  <definedNames>
    <definedName name="_xlnm._FilterDatabase" localSheetId="13" hidden="1">'2002_2026_AYLIK_IHR'!$A$1:$O$86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2" l="1"/>
  <c r="J7" i="2"/>
  <c r="G7" i="2"/>
  <c r="F7" i="2"/>
  <c r="I43" i="1" l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45" i="1"/>
  <c r="H45" i="1"/>
  <c r="G44" i="1"/>
  <c r="I44" i="1" s="1"/>
  <c r="F44" i="1"/>
  <c r="K29" i="1"/>
  <c r="J29" i="1"/>
  <c r="G29" i="1"/>
  <c r="F29" i="1"/>
  <c r="C29" i="1"/>
  <c r="B29" i="1"/>
  <c r="O86" i="22"/>
  <c r="H44" i="1" l="1"/>
  <c r="O85" i="22"/>
  <c r="O84" i="22" l="1"/>
  <c r="C23" i="4" l="1"/>
  <c r="O83" i="22" l="1"/>
  <c r="O82" i="22" l="1"/>
  <c r="L22" i="4" l="1"/>
  <c r="K23" i="4"/>
  <c r="M22" i="4" s="1"/>
  <c r="J23" i="4"/>
  <c r="G23" i="4"/>
  <c r="I22" i="4" s="1"/>
  <c r="F23" i="4"/>
  <c r="H22" i="4"/>
  <c r="E22" i="4"/>
  <c r="D22" i="4"/>
  <c r="B23" i="4"/>
  <c r="O80" i="22" l="1"/>
  <c r="O81" i="22"/>
  <c r="D91" i="14"/>
  <c r="D90" i="14"/>
  <c r="D89" i="14"/>
  <c r="D88" i="14"/>
  <c r="D87" i="14"/>
  <c r="D86" i="14"/>
  <c r="D85" i="14"/>
  <c r="D84" i="14"/>
  <c r="D83" i="14"/>
  <c r="D82" i="14"/>
  <c r="D76" i="14"/>
  <c r="D75" i="14"/>
  <c r="D74" i="14"/>
  <c r="D73" i="14"/>
  <c r="D72" i="14"/>
  <c r="D71" i="14"/>
  <c r="D70" i="14"/>
  <c r="D69" i="14"/>
  <c r="D68" i="14"/>
  <c r="D67" i="14"/>
  <c r="D61" i="14"/>
  <c r="D60" i="14"/>
  <c r="D59" i="14"/>
  <c r="D58" i="14"/>
  <c r="D57" i="14"/>
  <c r="D56" i="14"/>
  <c r="D55" i="14"/>
  <c r="D54" i="14"/>
  <c r="D53" i="14"/>
  <c r="D52" i="14"/>
  <c r="D46" i="14"/>
  <c r="D45" i="14"/>
  <c r="D44" i="14"/>
  <c r="D43" i="14"/>
  <c r="D42" i="14"/>
  <c r="D41" i="14"/>
  <c r="D40" i="14"/>
  <c r="D39" i="14"/>
  <c r="D38" i="14"/>
  <c r="D37" i="14"/>
  <c r="D31" i="14"/>
  <c r="D30" i="14"/>
  <c r="D29" i="14"/>
  <c r="D28" i="14"/>
  <c r="D27" i="14"/>
  <c r="D26" i="14"/>
  <c r="D25" i="14"/>
  <c r="D24" i="14"/>
  <c r="D23" i="14"/>
  <c r="D22" i="14"/>
  <c r="D15" i="14"/>
  <c r="D14" i="14"/>
  <c r="D13" i="14"/>
  <c r="D12" i="14"/>
  <c r="D11" i="14"/>
  <c r="D10" i="14"/>
  <c r="D9" i="14"/>
  <c r="D8" i="14"/>
  <c r="D7" i="14"/>
  <c r="D6" i="14"/>
  <c r="O79" i="22"/>
  <c r="O78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D59" i="22"/>
  <c r="E59" i="22"/>
  <c r="F59" i="22"/>
  <c r="G59" i="22"/>
  <c r="H59" i="22"/>
  <c r="I59" i="22"/>
  <c r="J59" i="22"/>
  <c r="K59" i="22"/>
  <c r="L59" i="22"/>
  <c r="M59" i="22"/>
  <c r="N59" i="22"/>
  <c r="C59" i="22"/>
  <c r="D58" i="22"/>
  <c r="E58" i="22"/>
  <c r="F58" i="22"/>
  <c r="G58" i="22"/>
  <c r="H58" i="22"/>
  <c r="I58" i="22"/>
  <c r="J58" i="22"/>
  <c r="C58" i="22"/>
  <c r="D25" i="22"/>
  <c r="E25" i="22"/>
  <c r="F25" i="22"/>
  <c r="G25" i="22"/>
  <c r="H25" i="22"/>
  <c r="I25" i="22"/>
  <c r="J25" i="22"/>
  <c r="K25" i="22"/>
  <c r="L25" i="22"/>
  <c r="M25" i="22"/>
  <c r="N25" i="22"/>
  <c r="C25" i="22"/>
  <c r="D24" i="22"/>
  <c r="E24" i="22"/>
  <c r="F24" i="22"/>
  <c r="G24" i="22"/>
  <c r="H24" i="22"/>
  <c r="I24" i="22"/>
  <c r="J24" i="22"/>
  <c r="C24" i="22"/>
  <c r="D3" i="22"/>
  <c r="E3" i="22"/>
  <c r="F3" i="22"/>
  <c r="G3" i="22"/>
  <c r="H3" i="22"/>
  <c r="I3" i="22"/>
  <c r="J3" i="22"/>
  <c r="K3" i="22"/>
  <c r="L3" i="22"/>
  <c r="M3" i="22"/>
  <c r="N3" i="22"/>
  <c r="C3" i="22"/>
  <c r="D2" i="22"/>
  <c r="E2" i="22"/>
  <c r="F2" i="22"/>
  <c r="G2" i="22"/>
  <c r="H2" i="22"/>
  <c r="I2" i="22"/>
  <c r="J2" i="22"/>
  <c r="C2" i="22"/>
  <c r="A42" i="2"/>
  <c r="A31" i="2"/>
  <c r="A32" i="2"/>
  <c r="A33" i="2"/>
  <c r="A34" i="2"/>
  <c r="A35" i="2"/>
  <c r="A36" i="2"/>
  <c r="A37" i="2"/>
  <c r="A38" i="2"/>
  <c r="A39" i="2"/>
  <c r="A40" i="2"/>
  <c r="A30" i="2"/>
  <c r="A28" i="2"/>
  <c r="A25" i="2"/>
  <c r="A26" i="2"/>
  <c r="A24" i="2"/>
  <c r="A21" i="2"/>
  <c r="A19" i="2"/>
  <c r="A11" i="2"/>
  <c r="A12" i="2"/>
  <c r="A13" i="2"/>
  <c r="A14" i="2"/>
  <c r="A15" i="2"/>
  <c r="A16" i="2"/>
  <c r="A17" i="2"/>
  <c r="A10" i="2"/>
  <c r="C7" i="2"/>
  <c r="B7" i="2"/>
  <c r="F6" i="2"/>
  <c r="B6" i="2"/>
  <c r="K41" i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H23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3" i="4"/>
  <c r="M23" i="4"/>
  <c r="L23" i="4"/>
  <c r="M21" i="4"/>
  <c r="L21" i="4"/>
  <c r="M20" i="4"/>
  <c r="L20" i="4"/>
  <c r="M19" i="4"/>
  <c r="L19" i="4"/>
  <c r="M18" i="4"/>
  <c r="L18" i="4"/>
  <c r="M17" i="4"/>
  <c r="L17" i="4"/>
  <c r="M16" i="4"/>
  <c r="L16" i="4"/>
  <c r="M15" i="4"/>
  <c r="L15" i="4"/>
  <c r="M14" i="4"/>
  <c r="L14" i="4"/>
  <c r="M13" i="4"/>
  <c r="L13" i="4"/>
  <c r="M12" i="4"/>
  <c r="L12" i="4"/>
  <c r="M11" i="4"/>
  <c r="L11" i="4"/>
  <c r="M10" i="4"/>
  <c r="L10" i="4"/>
  <c r="M9" i="4"/>
  <c r="L9" i="4"/>
  <c r="L42" i="1"/>
  <c r="F42" i="3" s="1"/>
  <c r="L40" i="1"/>
  <c r="F40" i="3" s="1"/>
  <c r="L39" i="1"/>
  <c r="F39" i="3" s="1"/>
  <c r="L38" i="1"/>
  <c r="F38" i="3" s="1"/>
  <c r="L37" i="1"/>
  <c r="F37" i="3" s="1"/>
  <c r="L36" i="1"/>
  <c r="F36" i="3" s="1"/>
  <c r="L35" i="1"/>
  <c r="F35" i="3" s="1"/>
  <c r="L34" i="1"/>
  <c r="F34" i="3" s="1"/>
  <c r="L33" i="1"/>
  <c r="F33" i="3" s="1"/>
  <c r="L32" i="1"/>
  <c r="F32" i="3" s="1"/>
  <c r="L31" i="1"/>
  <c r="F31" i="3" s="1"/>
  <c r="L30" i="1"/>
  <c r="F30" i="3" s="1"/>
  <c r="L28" i="1"/>
  <c r="F28" i="3" s="1"/>
  <c r="L26" i="1"/>
  <c r="F26" i="3" s="1"/>
  <c r="L25" i="1"/>
  <c r="F25" i="3" s="1"/>
  <c r="L24" i="1"/>
  <c r="F24" i="3" s="1"/>
  <c r="L21" i="1"/>
  <c r="F21" i="3" s="1"/>
  <c r="L19" i="1"/>
  <c r="F19" i="3" s="1"/>
  <c r="L17" i="1"/>
  <c r="F17" i="3" s="1"/>
  <c r="L16" i="1"/>
  <c r="F16" i="3" s="1"/>
  <c r="L15" i="1"/>
  <c r="F15" i="3" s="1"/>
  <c r="L14" i="1"/>
  <c r="F14" i="3" s="1"/>
  <c r="L13" i="1"/>
  <c r="F13" i="3" s="1"/>
  <c r="L12" i="1"/>
  <c r="F12" i="3" s="1"/>
  <c r="L11" i="1"/>
  <c r="F11" i="3" s="1"/>
  <c r="L10" i="1"/>
  <c r="F10" i="3" s="1"/>
  <c r="P5" i="23"/>
  <c r="P6" i="23"/>
  <c r="P7" i="23"/>
  <c r="P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P21" i="23"/>
  <c r="P22" i="23"/>
  <c r="P23" i="23"/>
  <c r="P24" i="23"/>
  <c r="P26" i="23"/>
  <c r="O56" i="22"/>
  <c r="O57" i="22"/>
  <c r="O58" i="22"/>
  <c r="O59" i="22"/>
  <c r="O62" i="22"/>
  <c r="I23" i="4"/>
  <c r="E23" i="4"/>
  <c r="I21" i="4"/>
  <c r="H21" i="4"/>
  <c r="E21" i="4"/>
  <c r="I20" i="4"/>
  <c r="H20" i="4"/>
  <c r="E20" i="4"/>
  <c r="I19" i="4"/>
  <c r="H19" i="4"/>
  <c r="E19" i="4"/>
  <c r="I18" i="4"/>
  <c r="H18" i="4"/>
  <c r="E18" i="4"/>
  <c r="I17" i="4"/>
  <c r="H17" i="4"/>
  <c r="E17" i="4"/>
  <c r="I16" i="4"/>
  <c r="H16" i="4"/>
  <c r="E16" i="4"/>
  <c r="I15" i="4"/>
  <c r="H15" i="4"/>
  <c r="E15" i="4"/>
  <c r="I14" i="4"/>
  <c r="H14" i="4"/>
  <c r="E14" i="4"/>
  <c r="I13" i="4"/>
  <c r="H13" i="4"/>
  <c r="E13" i="4"/>
  <c r="I12" i="4"/>
  <c r="H12" i="4"/>
  <c r="E12" i="4"/>
  <c r="I11" i="4"/>
  <c r="H11" i="4"/>
  <c r="E11" i="4"/>
  <c r="I10" i="4"/>
  <c r="H10" i="4"/>
  <c r="E10" i="4"/>
  <c r="I9" i="4"/>
  <c r="H9" i="4"/>
  <c r="E9" i="4"/>
  <c r="H42" i="1"/>
  <c r="D42" i="3" s="1"/>
  <c r="D42" i="1"/>
  <c r="B42" i="3" s="1"/>
  <c r="H40" i="1"/>
  <c r="D40" i="3" s="1"/>
  <c r="D40" i="1"/>
  <c r="B40" i="3" s="1"/>
  <c r="H39" i="1"/>
  <c r="D39" i="3" s="1"/>
  <c r="D39" i="1"/>
  <c r="B39" i="3" s="1"/>
  <c r="H38" i="1"/>
  <c r="D38" i="3" s="1"/>
  <c r="D38" i="1"/>
  <c r="B38" i="3" s="1"/>
  <c r="H37" i="1"/>
  <c r="D37" i="3" s="1"/>
  <c r="D37" i="1"/>
  <c r="B37" i="3" s="1"/>
  <c r="H36" i="1"/>
  <c r="D36" i="3" s="1"/>
  <c r="D36" i="1"/>
  <c r="B36" i="3" s="1"/>
  <c r="H35" i="1"/>
  <c r="D35" i="3" s="1"/>
  <c r="D35" i="1"/>
  <c r="B35" i="3" s="1"/>
  <c r="H34" i="1"/>
  <c r="D34" i="3" s="1"/>
  <c r="D34" i="1"/>
  <c r="B34" i="3" s="1"/>
  <c r="H33" i="1"/>
  <c r="D33" i="3" s="1"/>
  <c r="D33" i="1"/>
  <c r="B33" i="3" s="1"/>
  <c r="H32" i="1"/>
  <c r="D32" i="3" s="1"/>
  <c r="D32" i="1"/>
  <c r="B32" i="3" s="1"/>
  <c r="H31" i="1"/>
  <c r="D31" i="3" s="1"/>
  <c r="D31" i="1"/>
  <c r="B31" i="3" s="1"/>
  <c r="H30" i="1"/>
  <c r="D30" i="3" s="1"/>
  <c r="D30" i="1"/>
  <c r="B30" i="3" s="1"/>
  <c r="H28" i="1"/>
  <c r="D28" i="3" s="1"/>
  <c r="D28" i="1"/>
  <c r="B28" i="3" s="1"/>
  <c r="H26" i="1"/>
  <c r="D26" i="3" s="1"/>
  <c r="D26" i="1"/>
  <c r="B26" i="3" s="1"/>
  <c r="H25" i="1"/>
  <c r="D25" i="3" s="1"/>
  <c r="D25" i="1"/>
  <c r="B25" i="3" s="1"/>
  <c r="H24" i="1"/>
  <c r="D24" i="3" s="1"/>
  <c r="D24" i="1"/>
  <c r="B24" i="3" s="1"/>
  <c r="H21" i="1"/>
  <c r="D21" i="3" s="1"/>
  <c r="D21" i="1"/>
  <c r="B21" i="3" s="1"/>
  <c r="H19" i="1"/>
  <c r="D19" i="3" s="1"/>
  <c r="D19" i="1"/>
  <c r="B19" i="3" s="1"/>
  <c r="H17" i="1"/>
  <c r="D17" i="3" s="1"/>
  <c r="D17" i="1"/>
  <c r="B17" i="3" s="1"/>
  <c r="H16" i="1"/>
  <c r="D16" i="3" s="1"/>
  <c r="D16" i="1"/>
  <c r="B16" i="3" s="1"/>
  <c r="H15" i="1"/>
  <c r="D15" i="3" s="1"/>
  <c r="D15" i="1"/>
  <c r="B15" i="3" s="1"/>
  <c r="H14" i="1"/>
  <c r="D14" i="3" s="1"/>
  <c r="D14" i="1"/>
  <c r="B14" i="3" s="1"/>
  <c r="H13" i="1"/>
  <c r="D13" i="3" s="1"/>
  <c r="D13" i="1"/>
  <c r="B13" i="3" s="1"/>
  <c r="H12" i="1"/>
  <c r="D12" i="3" s="1"/>
  <c r="D12" i="1"/>
  <c r="B12" i="3" s="1"/>
  <c r="H11" i="1"/>
  <c r="D11" i="3" s="1"/>
  <c r="D11" i="1"/>
  <c r="B11" i="3" s="1"/>
  <c r="H10" i="1"/>
  <c r="D10" i="3" s="1"/>
  <c r="D10" i="1"/>
  <c r="B10" i="3" s="1"/>
  <c r="L41" i="1" l="1"/>
  <c r="F41" i="3" s="1"/>
  <c r="L18" i="1"/>
  <c r="F18" i="3" s="1"/>
  <c r="P25" i="23"/>
  <c r="H41" i="1"/>
  <c r="D41" i="3" s="1"/>
  <c r="H18" i="1"/>
  <c r="D18" i="3" s="1"/>
  <c r="O25" i="23"/>
  <c r="G22" i="1"/>
  <c r="L29" i="1"/>
  <c r="F29" i="3" s="1"/>
  <c r="K22" i="1"/>
  <c r="L23" i="1"/>
  <c r="F23" i="3" s="1"/>
  <c r="J22" i="1"/>
  <c r="H23" i="1"/>
  <c r="D23" i="3" s="1"/>
  <c r="H20" i="1"/>
  <c r="D20" i="3" s="1"/>
  <c r="F8" i="1"/>
  <c r="L9" i="1"/>
  <c r="F9" i="3" s="1"/>
  <c r="D9" i="1"/>
  <c r="B9" i="3" s="1"/>
  <c r="O24" i="22"/>
  <c r="O2" i="22"/>
  <c r="H9" i="1"/>
  <c r="D9" i="3" s="1"/>
  <c r="D20" i="1"/>
  <c r="B20" i="3" s="1"/>
  <c r="D18" i="1"/>
  <c r="B18" i="3" s="1"/>
  <c r="H27" i="1"/>
  <c r="D27" i="3" s="1"/>
  <c r="J8" i="1"/>
  <c r="B8" i="1"/>
  <c r="K8" i="1"/>
  <c r="K43" i="1" s="1"/>
  <c r="O3" i="22"/>
  <c r="D41" i="1"/>
  <c r="B41" i="3" s="1"/>
  <c r="C8" i="1"/>
  <c r="D27" i="1"/>
  <c r="B27" i="3" s="1"/>
  <c r="D29" i="1"/>
  <c r="B29" i="3" s="1"/>
  <c r="G8" i="1"/>
  <c r="D23" i="1"/>
  <c r="B23" i="3" s="1"/>
  <c r="B22" i="1"/>
  <c r="F22" i="1"/>
  <c r="H29" i="1"/>
  <c r="D29" i="3" s="1"/>
  <c r="O25" i="22"/>
  <c r="L27" i="1"/>
  <c r="F27" i="3" s="1"/>
  <c r="L20" i="1"/>
  <c r="F20" i="3" s="1"/>
  <c r="C22" i="1"/>
  <c r="L22" i="1" l="1"/>
  <c r="F22" i="3" s="1"/>
  <c r="L8" i="1"/>
  <c r="F8" i="3" s="1"/>
  <c r="J43" i="1"/>
  <c r="D8" i="1"/>
  <c r="B8" i="3" s="1"/>
  <c r="G43" i="1"/>
  <c r="H8" i="1"/>
  <c r="D8" i="3" s="1"/>
  <c r="F43" i="1"/>
  <c r="H22" i="1"/>
  <c r="D22" i="3" s="1"/>
  <c r="D22" i="1"/>
  <c r="B22" i="3" s="1"/>
  <c r="B43" i="1"/>
  <c r="L43" i="1"/>
  <c r="F43" i="3" s="1"/>
  <c r="C43" i="1"/>
  <c r="H43" i="1" l="1"/>
  <c r="D43" i="3" s="1"/>
  <c r="D43" i="1"/>
  <c r="B43" i="3" s="1"/>
  <c r="C40" i="2" l="1"/>
  <c r="E40" i="2" s="1"/>
  <c r="C8" i="2"/>
  <c r="E8" i="2" s="1"/>
  <c r="G23" i="2"/>
  <c r="I23" i="2" s="1"/>
  <c r="C43" i="2"/>
  <c r="E43" i="2" s="1"/>
  <c r="G28" i="2"/>
  <c r="C13" i="2"/>
  <c r="G43" i="2"/>
  <c r="I43" i="2"/>
  <c r="K43" i="2"/>
  <c r="M43" i="2"/>
  <c r="C22" i="2"/>
  <c r="E22" i="2" s="1"/>
  <c r="D22" i="2"/>
  <c r="C22" i="3" s="1"/>
  <c r="K40" i="2"/>
  <c r="L40" i="2" s="1"/>
  <c r="G40" i="3" s="1"/>
  <c r="K41" i="2"/>
  <c r="K8" i="2"/>
  <c r="M8" i="2" s="1"/>
  <c r="K23" i="2"/>
  <c r="K31" i="2"/>
  <c r="M31" i="2" s="1"/>
  <c r="K22" i="2"/>
  <c r="M22" i="2" s="1"/>
  <c r="L22" i="2"/>
  <c r="G22" i="3" s="1"/>
  <c r="K27" i="2"/>
  <c r="M27" i="2" s="1"/>
  <c r="G18" i="2"/>
  <c r="I18" i="2" s="1"/>
  <c r="H18" i="2"/>
  <c r="E18" i="3" s="1"/>
  <c r="C27" i="2"/>
  <c r="D27" i="2" s="1"/>
  <c r="C27" i="3" s="1"/>
  <c r="C17" i="2"/>
  <c r="E17" i="2" s="1"/>
  <c r="K34" i="2"/>
  <c r="L34" i="2" s="1"/>
  <c r="G34" i="3" s="1"/>
  <c r="C11" i="2"/>
  <c r="E11" i="2" s="1"/>
  <c r="G31" i="2"/>
  <c r="C32" i="2"/>
  <c r="C15" i="2"/>
  <c r="E15" i="2" s="1"/>
  <c r="D15" i="2"/>
  <c r="C15" i="3" s="1"/>
  <c r="G11" i="2"/>
  <c r="K39" i="2"/>
  <c r="M39" i="2" s="1"/>
  <c r="C14" i="2"/>
  <c r="E14" i="2" s="1"/>
  <c r="D14" i="2"/>
  <c r="C14" i="3" s="1"/>
  <c r="G19" i="2"/>
  <c r="I19" i="2" s="1"/>
  <c r="C37" i="2"/>
  <c r="E37" i="2" s="1"/>
  <c r="K37" i="2"/>
  <c r="M37" i="2" s="1"/>
  <c r="L37" i="2"/>
  <c r="G37" i="3" s="1"/>
  <c r="G14" i="2"/>
  <c r="I14" i="2" s="1"/>
  <c r="G30" i="2"/>
  <c r="I30" i="2" s="1"/>
  <c r="K21" i="2"/>
  <c r="M21" i="2" s="1"/>
  <c r="K25" i="2"/>
  <c r="M25" i="2" s="1"/>
  <c r="L25" i="2"/>
  <c r="G25" i="3" s="1"/>
  <c r="E36" i="2"/>
  <c r="C36" i="2"/>
  <c r="K11" i="2"/>
  <c r="C34" i="2"/>
  <c r="C26" i="2"/>
  <c r="E26" i="2" s="1"/>
  <c r="G17" i="2"/>
  <c r="C42" i="2"/>
  <c r="E42" i="2" s="1"/>
  <c r="G32" i="2"/>
  <c r="I32" i="2" s="1"/>
  <c r="H32" i="2"/>
  <c r="E32" i="3" s="1"/>
  <c r="C9" i="2"/>
  <c r="E9" i="2" s="1"/>
  <c r="C30" i="2"/>
  <c r="E30" i="2" s="1"/>
  <c r="G15" i="2"/>
  <c r="H15" i="2"/>
  <c r="E15" i="3" s="1"/>
  <c r="G24" i="2"/>
  <c r="K24" i="2"/>
  <c r="C16" i="2"/>
  <c r="E16" i="2" s="1"/>
  <c r="K19" i="2"/>
  <c r="K15" i="2"/>
  <c r="M15" i="2" s="1"/>
  <c r="G38" i="2"/>
  <c r="I38" i="2" s="1"/>
  <c r="H38" i="2"/>
  <c r="E38" i="3" s="1"/>
  <c r="C12" i="2"/>
  <c r="G41" i="2"/>
  <c r="I41" i="2" s="1"/>
  <c r="H41" i="2"/>
  <c r="E41" i="3" s="1"/>
  <c r="C21" i="2"/>
  <c r="E21" i="2" s="1"/>
  <c r="K12" i="2"/>
  <c r="K18" i="2"/>
  <c r="L18" i="2" s="1"/>
  <c r="G18" i="3" s="1"/>
  <c r="G40" i="2"/>
  <c r="I40" i="2" s="1"/>
  <c r="K36" i="2"/>
  <c r="L36" i="2"/>
  <c r="G36" i="3" s="1"/>
  <c r="G42" i="2"/>
  <c r="G25" i="2"/>
  <c r="I25" i="2" s="1"/>
  <c r="H25" i="2"/>
  <c r="E25" i="3" s="1"/>
  <c r="K38" i="2"/>
  <c r="M38" i="2" s="1"/>
  <c r="C19" i="2"/>
  <c r="E19" i="2" s="1"/>
  <c r="K16" i="2"/>
  <c r="M16" i="2" s="1"/>
  <c r="L16" i="2"/>
  <c r="G16" i="3" s="1"/>
  <c r="K10" i="2"/>
  <c r="M10" i="2" s="1"/>
  <c r="G39" i="2"/>
  <c r="H39" i="2" s="1"/>
  <c r="E39" i="3" s="1"/>
  <c r="C29" i="2"/>
  <c r="G27" i="2"/>
  <c r="I27" i="2" s="1"/>
  <c r="H27" i="2"/>
  <c r="E27" i="3" s="1"/>
  <c r="C10" i="2"/>
  <c r="E10" i="2" s="1"/>
  <c r="G33" i="2"/>
  <c r="I33" i="2" s="1"/>
  <c r="K13" i="2"/>
  <c r="M13" i="2" s="1"/>
  <c r="L13" i="2"/>
  <c r="G13" i="3" s="1"/>
  <c r="C18" i="2"/>
  <c r="E18" i="2" s="1"/>
  <c r="C28" i="2"/>
  <c r="G21" i="2"/>
  <c r="H21" i="2" s="1"/>
  <c r="E21" i="3" s="1"/>
  <c r="C39" i="2"/>
  <c r="E39" i="2" s="1"/>
  <c r="C41" i="2"/>
  <c r="E41" i="2" s="1"/>
  <c r="K17" i="2"/>
  <c r="C38" i="2"/>
  <c r="E38" i="2" s="1"/>
  <c r="D38" i="2"/>
  <c r="C38" i="3" s="1"/>
  <c r="K35" i="2"/>
  <c r="M35" i="2" s="1"/>
  <c r="G36" i="2"/>
  <c r="I36" i="2" s="1"/>
  <c r="M28" i="2"/>
  <c r="K28" i="2"/>
  <c r="G35" i="2"/>
  <c r="H35" i="2" s="1"/>
  <c r="E35" i="3" s="1"/>
  <c r="C31" i="2"/>
  <c r="E31" i="2" s="1"/>
  <c r="K29" i="2"/>
  <c r="K42" i="2"/>
  <c r="K32" i="2"/>
  <c r="M32" i="2" s="1"/>
  <c r="C35" i="2"/>
  <c r="E35" i="2" s="1"/>
  <c r="D35" i="2"/>
  <c r="C35" i="3" s="1"/>
  <c r="G12" i="2"/>
  <c r="H12" i="2"/>
  <c r="E12" i="3" s="1"/>
  <c r="C33" i="2"/>
  <c r="E33" i="2" s="1"/>
  <c r="K33" i="2"/>
  <c r="G20" i="2"/>
  <c r="K14" i="2"/>
  <c r="L14" i="2" s="1"/>
  <c r="G14" i="3" s="1"/>
  <c r="E25" i="2"/>
  <c r="C25" i="2"/>
  <c r="K26" i="2"/>
  <c r="G10" i="2"/>
  <c r="G37" i="2"/>
  <c r="I37" i="2" s="1"/>
  <c r="C20" i="2"/>
  <c r="E20" i="2" s="1"/>
  <c r="C24" i="2"/>
  <c r="E24" i="2" s="1"/>
  <c r="K30" i="2"/>
  <c r="M30" i="2" s="1"/>
  <c r="L30" i="2"/>
  <c r="G30" i="3" s="1"/>
  <c r="G34" i="2"/>
  <c r="I34" i="2" s="1"/>
  <c r="G16" i="2"/>
  <c r="G26" i="2"/>
  <c r="H26" i="2" s="1"/>
  <c r="E26" i="3" s="1"/>
  <c r="G13" i="2"/>
  <c r="H13" i="2"/>
  <c r="E13" i="3" s="1"/>
  <c r="F43" i="2"/>
  <c r="G22" i="2"/>
  <c r="F22" i="2"/>
  <c r="H22" i="2" s="1"/>
  <c r="E22" i="3" s="1"/>
  <c r="F8" i="2"/>
  <c r="F41" i="2"/>
  <c r="F23" i="2"/>
  <c r="F20" i="2"/>
  <c r="F18" i="2"/>
  <c r="G9" i="2"/>
  <c r="F9" i="2"/>
  <c r="H9" i="2" s="1"/>
  <c r="E9" i="3" s="1"/>
  <c r="F27" i="2"/>
  <c r="G29" i="2"/>
  <c r="F29" i="2"/>
  <c r="H29" i="2" s="1"/>
  <c r="E29" i="3" s="1"/>
  <c r="F34" i="2"/>
  <c r="H34" i="2" s="1"/>
  <c r="E34" i="3" s="1"/>
  <c r="F36" i="2"/>
  <c r="F21" i="2"/>
  <c r="F39" i="2"/>
  <c r="F33" i="2"/>
  <c r="F35" i="2"/>
  <c r="F19" i="2"/>
  <c r="H19" i="2" s="1"/>
  <c r="E19" i="3" s="1"/>
  <c r="F40" i="2"/>
  <c r="H40" i="2" s="1"/>
  <c r="E40" i="3" s="1"/>
  <c r="F10" i="2"/>
  <c r="F30" i="2"/>
  <c r="F13" i="2"/>
  <c r="F15" i="2"/>
  <c r="F17" i="2"/>
  <c r="F38" i="2"/>
  <c r="F24" i="2"/>
  <c r="H24" i="2" s="1"/>
  <c r="E24" i="3" s="1"/>
  <c r="F25" i="2"/>
  <c r="F26" i="2"/>
  <c r="F11" i="2"/>
  <c r="F31" i="2"/>
  <c r="H31" i="2" s="1"/>
  <c r="E31" i="3" s="1"/>
  <c r="F14" i="2"/>
  <c r="H14" i="2" s="1"/>
  <c r="E14" i="3" s="1"/>
  <c r="F16" i="2"/>
  <c r="H16" i="2" s="1"/>
  <c r="E16" i="3" s="1"/>
  <c r="F37" i="2"/>
  <c r="H37" i="2" s="1"/>
  <c r="E37" i="3" s="1"/>
  <c r="F42" i="2"/>
  <c r="F28" i="2"/>
  <c r="F12" i="2"/>
  <c r="F32" i="2"/>
  <c r="J43" i="2"/>
  <c r="J8" i="2"/>
  <c r="J22" i="2"/>
  <c r="J18" i="2"/>
  <c r="K20" i="2"/>
  <c r="M20" i="2" s="1"/>
  <c r="J20" i="2"/>
  <c r="L20" i="2" s="1"/>
  <c r="G20" i="3" s="1"/>
  <c r="J27" i="2"/>
  <c r="L27" i="2" s="1"/>
  <c r="G27" i="3" s="1"/>
  <c r="J23" i="2"/>
  <c r="L23" i="2" s="1"/>
  <c r="G23" i="3" s="1"/>
  <c r="J41" i="2"/>
  <c r="K9" i="2"/>
  <c r="M9" i="2" s="1"/>
  <c r="J9" i="2"/>
  <c r="J38" i="2"/>
  <c r="J21" i="2"/>
  <c r="J28" i="2"/>
  <c r="L28" i="2" s="1"/>
  <c r="G28" i="3" s="1"/>
  <c r="J39" i="2"/>
  <c r="J24" i="2"/>
  <c r="L24" i="2" s="1"/>
  <c r="G24" i="3" s="1"/>
  <c r="J40" i="2"/>
  <c r="J26" i="2"/>
  <c r="L26" i="2" s="1"/>
  <c r="G26" i="3" s="1"/>
  <c r="J10" i="2"/>
  <c r="L10" i="2" s="1"/>
  <c r="G10" i="3" s="1"/>
  <c r="J11" i="2"/>
  <c r="J12" i="2"/>
  <c r="J14" i="2"/>
  <c r="J34" i="2"/>
  <c r="J37" i="2"/>
  <c r="J25" i="2"/>
  <c r="J30" i="2"/>
  <c r="J31" i="2"/>
  <c r="J13" i="2"/>
  <c r="J15" i="2"/>
  <c r="J35" i="2"/>
  <c r="J17" i="2"/>
  <c r="J19" i="2"/>
  <c r="L19" i="2" s="1"/>
  <c r="G19" i="3" s="1"/>
  <c r="J29" i="2"/>
  <c r="J42" i="2"/>
  <c r="L42" i="2" s="1"/>
  <c r="G42" i="3" s="1"/>
  <c r="J32" i="2"/>
  <c r="L32" i="2" s="1"/>
  <c r="G32" i="3" s="1"/>
  <c r="J33" i="2"/>
  <c r="J16" i="2"/>
  <c r="J36" i="2"/>
  <c r="G8" i="2"/>
  <c r="B43" i="2"/>
  <c r="B22" i="2"/>
  <c r="C23" i="2"/>
  <c r="E23" i="2" s="1"/>
  <c r="B23" i="2"/>
  <c r="D23" i="2" s="1"/>
  <c r="C23" i="3" s="1"/>
  <c r="B27" i="2"/>
  <c r="B41" i="2"/>
  <c r="B9" i="2"/>
  <c r="B20" i="2"/>
  <c r="B18" i="2"/>
  <c r="B28" i="2"/>
  <c r="D28" i="2" s="1"/>
  <c r="C28" i="3" s="1"/>
  <c r="B31" i="2"/>
  <c r="B15" i="2"/>
  <c r="B35" i="2"/>
  <c r="B29" i="2"/>
  <c r="D29" i="2" s="1"/>
  <c r="C29" i="3" s="1"/>
  <c r="B30" i="2"/>
  <c r="B11" i="2"/>
  <c r="D11" i="2" s="1"/>
  <c r="C11" i="3" s="1"/>
  <c r="B12" i="2"/>
  <c r="B34" i="2"/>
  <c r="D34" i="2" s="1"/>
  <c r="C34" i="3" s="1"/>
  <c r="B36" i="2"/>
  <c r="D36" i="2" s="1"/>
  <c r="C36" i="3" s="1"/>
  <c r="B38" i="2"/>
  <c r="B39" i="2"/>
  <c r="D39" i="2" s="1"/>
  <c r="C39" i="3" s="1"/>
  <c r="B24" i="2"/>
  <c r="B40" i="2"/>
  <c r="D40" i="2" s="1"/>
  <c r="C40" i="3" s="1"/>
  <c r="B32" i="2"/>
  <c r="D32" i="2" s="1"/>
  <c r="C32" i="3" s="1"/>
  <c r="B13" i="2"/>
  <c r="D13" i="2" s="1"/>
  <c r="C13" i="3" s="1"/>
  <c r="B14" i="2"/>
  <c r="B16" i="2"/>
  <c r="B17" i="2"/>
  <c r="B19" i="2"/>
  <c r="B25" i="2"/>
  <c r="D25" i="2" s="1"/>
  <c r="C25" i="3" s="1"/>
  <c r="B42" i="2"/>
  <c r="B10" i="2"/>
  <c r="B33" i="2"/>
  <c r="B37" i="2"/>
  <c r="B21" i="2"/>
  <c r="B8" i="2"/>
  <c r="B26" i="2"/>
  <c r="H36" i="2" l="1"/>
  <c r="E36" i="3" s="1"/>
  <c r="D10" i="2"/>
  <c r="C10" i="3" s="1"/>
  <c r="D12" i="2"/>
  <c r="C12" i="3" s="1"/>
  <c r="I13" i="2"/>
  <c r="M29" i="2"/>
  <c r="M36" i="2"/>
  <c r="I17" i="2"/>
  <c r="I31" i="2"/>
  <c r="M23" i="2"/>
  <c r="L35" i="2"/>
  <c r="G35" i="3" s="1"/>
  <c r="L15" i="2"/>
  <c r="G15" i="3" s="1"/>
  <c r="M26" i="2"/>
  <c r="I11" i="2"/>
  <c r="L31" i="2"/>
  <c r="G31" i="3" s="1"/>
  <c r="L43" i="2"/>
  <c r="G43" i="3" s="1"/>
  <c r="I29" i="2"/>
  <c r="M19" i="2"/>
  <c r="D26" i="2"/>
  <c r="C26" i="3" s="1"/>
  <c r="L8" i="2"/>
  <c r="G8" i="3" s="1"/>
  <c r="M17" i="2"/>
  <c r="D30" i="2"/>
  <c r="C30" i="3" s="1"/>
  <c r="L38" i="2"/>
  <c r="G38" i="3" s="1"/>
  <c r="D37" i="2"/>
  <c r="C37" i="3" s="1"/>
  <c r="I28" i="2"/>
  <c r="D21" i="2"/>
  <c r="C21" i="3" s="1"/>
  <c r="D33" i="2"/>
  <c r="C33" i="3" s="1"/>
  <c r="M42" i="2"/>
  <c r="H8" i="2"/>
  <c r="E8" i="3" s="1"/>
  <c r="I16" i="2"/>
  <c r="M14" i="2"/>
  <c r="I35" i="2"/>
  <c r="I39" i="2"/>
  <c r="M24" i="2"/>
  <c r="D18" i="2"/>
  <c r="C18" i="3" s="1"/>
  <c r="H30" i="2"/>
  <c r="E30" i="3" s="1"/>
  <c r="I9" i="2"/>
  <c r="I20" i="2"/>
  <c r="M18" i="2"/>
  <c r="L11" i="2"/>
  <c r="G11" i="3" s="1"/>
  <c r="M34" i="2"/>
  <c r="D9" i="2"/>
  <c r="C9" i="3" s="1"/>
  <c r="H11" i="2"/>
  <c r="E11" i="3" s="1"/>
  <c r="L9" i="2"/>
  <c r="G9" i="3" s="1"/>
  <c r="H42" i="2"/>
  <c r="E42" i="3" s="1"/>
  <c r="H10" i="2"/>
  <c r="E10" i="3" s="1"/>
  <c r="M33" i="2"/>
  <c r="M12" i="2"/>
  <c r="I24" i="2"/>
  <c r="M41" i="2"/>
  <c r="E27" i="2"/>
  <c r="H43" i="2"/>
  <c r="E43" i="3" s="1"/>
  <c r="I22" i="2"/>
  <c r="D24" i="2"/>
  <c r="C24" i="3" s="1"/>
  <c r="H20" i="2"/>
  <c r="E20" i="3" s="1"/>
  <c r="L29" i="2"/>
  <c r="G29" i="3" s="1"/>
  <c r="L17" i="2"/>
  <c r="G17" i="3" s="1"/>
  <c r="H33" i="2"/>
  <c r="E33" i="3" s="1"/>
  <c r="D19" i="2"/>
  <c r="C19" i="3" s="1"/>
  <c r="L12" i="2"/>
  <c r="G12" i="3" s="1"/>
  <c r="D16" i="2"/>
  <c r="C16" i="3" s="1"/>
  <c r="D42" i="2"/>
  <c r="C42" i="3" s="1"/>
  <c r="L21" i="2"/>
  <c r="G21" i="3" s="1"/>
  <c r="L39" i="2"/>
  <c r="G39" i="3" s="1"/>
  <c r="D17" i="2"/>
  <c r="C17" i="3" s="1"/>
  <c r="H23" i="2"/>
  <c r="E23" i="3" s="1"/>
  <c r="D43" i="2"/>
  <c r="C43" i="3" s="1"/>
  <c r="E12" i="2"/>
  <c r="E34" i="2"/>
  <c r="L41" i="2"/>
  <c r="G41" i="3" s="1"/>
  <c r="H28" i="2"/>
  <c r="E28" i="3" s="1"/>
  <c r="I26" i="2"/>
  <c r="I42" i="2"/>
  <c r="I15" i="2"/>
  <c r="E32" i="2"/>
  <c r="I8" i="2"/>
  <c r="D20" i="2"/>
  <c r="C20" i="3" s="1"/>
  <c r="L33" i="2"/>
  <c r="G33" i="3" s="1"/>
  <c r="D31" i="2"/>
  <c r="C31" i="3" s="1"/>
  <c r="D41" i="2"/>
  <c r="C41" i="3" s="1"/>
  <c r="H17" i="2"/>
  <c r="E17" i="3" s="1"/>
  <c r="D8" i="2"/>
  <c r="C8" i="3" s="1"/>
  <c r="E29" i="2"/>
  <c r="E28" i="2"/>
  <c r="M11" i="2"/>
  <c r="I10" i="2"/>
  <c r="I21" i="2"/>
  <c r="E13" i="2"/>
  <c r="M40" i="2"/>
  <c r="I12" i="2"/>
  <c r="B44" i="1" l="1"/>
  <c r="E21" i="1"/>
  <c r="E35" i="1"/>
  <c r="E8" i="1"/>
  <c r="E22" i="1"/>
  <c r="E36" i="1"/>
  <c r="E9" i="1"/>
  <c r="E23" i="1"/>
  <c r="E37" i="1"/>
  <c r="E10" i="1"/>
  <c r="E24" i="1"/>
  <c r="E38" i="1"/>
  <c r="E11" i="1"/>
  <c r="E25" i="1"/>
  <c r="E39" i="1"/>
  <c r="E12" i="1"/>
  <c r="E26" i="1"/>
  <c r="E40" i="1"/>
  <c r="E13" i="1"/>
  <c r="E27" i="1"/>
  <c r="E41" i="1"/>
  <c r="E14" i="1"/>
  <c r="E28" i="1"/>
  <c r="E42" i="1"/>
  <c r="E15" i="1"/>
  <c r="E29" i="1"/>
  <c r="E43" i="1"/>
  <c r="D45" i="1"/>
  <c r="E16" i="1"/>
  <c r="E30" i="1"/>
  <c r="E45" i="1"/>
  <c r="E17" i="1"/>
  <c r="E31" i="1"/>
  <c r="E18" i="1"/>
  <c r="E32" i="1"/>
  <c r="E19" i="1"/>
  <c r="E33" i="1"/>
  <c r="E20" i="1"/>
  <c r="E34" i="1"/>
  <c r="C44" i="1"/>
  <c r="E44" i="1" s="1"/>
  <c r="D44" i="1" l="1"/>
  <c r="M17" i="1"/>
  <c r="M32" i="1"/>
  <c r="M34" i="1"/>
  <c r="M43" i="1"/>
  <c r="M31" i="1"/>
  <c r="M18" i="1"/>
  <c r="M19" i="1"/>
  <c r="M33" i="1"/>
  <c r="M20" i="1"/>
  <c r="M21" i="1"/>
  <c r="M35" i="1"/>
  <c r="M8" i="1"/>
  <c r="M22" i="1"/>
  <c r="M36" i="1"/>
  <c r="M9" i="1"/>
  <c r="M23" i="1"/>
  <c r="M37" i="1"/>
  <c r="M10" i="1"/>
  <c r="M24" i="1"/>
  <c r="M38" i="1"/>
  <c r="M11" i="1"/>
  <c r="M25" i="1"/>
  <c r="M39" i="1"/>
  <c r="L45" i="1"/>
  <c r="M12" i="1"/>
  <c r="M26" i="1"/>
  <c r="M40" i="1"/>
  <c r="M45" i="1"/>
  <c r="M13" i="1"/>
  <c r="M27" i="1"/>
  <c r="M41" i="1"/>
  <c r="M14" i="1"/>
  <c r="M28" i="1"/>
  <c r="M42" i="1"/>
  <c r="M15" i="1"/>
  <c r="M29" i="1"/>
  <c r="M16" i="1"/>
  <c r="M30" i="1"/>
  <c r="J44" i="1"/>
  <c r="K44" i="1"/>
  <c r="M44" i="1" s="1"/>
  <c r="L44" i="1" l="1"/>
</calcChain>
</file>

<file path=xl/sharedStrings.xml><?xml version="1.0" encoding="utf-8"?>
<sst xmlns="http://schemas.openxmlformats.org/spreadsheetml/2006/main" count="414" uniqueCount="220">
  <si>
    <t>TEMMUZ</t>
  </si>
  <si>
    <t>SEKTÖRLER</t>
  </si>
  <si>
    <t>I. TARIM</t>
  </si>
  <si>
    <t xml:space="preserve">   A. BİTKİSEL ÜRÜNLER</t>
  </si>
  <si>
    <t xml:space="preserve">     Hububat, Bakliyat, Yağlı Tohumlar ve Mam.</t>
  </si>
  <si>
    <t xml:space="preserve">     Yaş Meyve ve Sebze</t>
  </si>
  <si>
    <t xml:space="preserve">     Meyve Sebze Mamulleri</t>
  </si>
  <si>
    <t xml:space="preserve">     Kuru Meyve ve Mamulleri</t>
  </si>
  <si>
    <t xml:space="preserve">     Fındık ve Mamulleri</t>
  </si>
  <si>
    <t xml:space="preserve">     Zeytin ve Zeytinyağı</t>
  </si>
  <si>
    <t xml:space="preserve">     Tütün ve Mamulleri</t>
  </si>
  <si>
    <t xml:space="preserve">     Süs Bitkileri</t>
  </si>
  <si>
    <t xml:space="preserve">   B. HAYVANSAL ÜRÜNLER</t>
  </si>
  <si>
    <t xml:space="preserve">     Su Ürünleri ve Hayvansal Mamuller</t>
  </si>
  <si>
    <t>II. SANAYİ</t>
  </si>
  <si>
    <t xml:space="preserve">   A. TARIMA DAYALI İŞLENMİŞ ÜRÜNLER</t>
  </si>
  <si>
    <t xml:space="preserve">     Tekstil ve Hammaddeleri</t>
  </si>
  <si>
    <t xml:space="preserve">     Deri ve Deri Mamulleri</t>
  </si>
  <si>
    <t xml:space="preserve">     Halı</t>
  </si>
  <si>
    <t xml:space="preserve">   B. KİMYEVİ MADDELER VE MAM.</t>
  </si>
  <si>
    <t xml:space="preserve">     Kimyevi Maddeler ve Mamulleri</t>
  </si>
  <si>
    <t xml:space="preserve">   C. SANAYİ MAMULLERİ</t>
  </si>
  <si>
    <t xml:space="preserve">     Hazırgiyim ve Konfeksiyon</t>
  </si>
  <si>
    <t xml:space="preserve">     Otomotiv Endüstrisi</t>
  </si>
  <si>
    <t xml:space="preserve">     Gemi ve Yat</t>
  </si>
  <si>
    <t xml:space="preserve">     Makine ve Aksamları</t>
  </si>
  <si>
    <t xml:space="preserve">     Demir ve Demir Dışı Metaller</t>
  </si>
  <si>
    <t xml:space="preserve">     Çelik</t>
  </si>
  <si>
    <t xml:space="preserve">     Mücevher</t>
  </si>
  <si>
    <t xml:space="preserve">     İklimlendirme Sanayii</t>
  </si>
  <si>
    <t>III. MADENCİLİK</t>
  </si>
  <si>
    <t xml:space="preserve">     Madencilik Ürünleri</t>
  </si>
  <si>
    <t>T O P L A M (TİM*)</t>
  </si>
  <si>
    <t>İHRACAT ARTIŞI KARŞILAŞTIRMA TABLOSU (USD - TL)</t>
  </si>
  <si>
    <t>USD Bazında Artış (%)</t>
  </si>
  <si>
    <t>TL Bazında Artış  (%)</t>
  </si>
  <si>
    <t>T O P L A M</t>
  </si>
  <si>
    <t>İHRACATÇI  BİRLİKLERİ 
GENEL SEKRETERLİKLERİ</t>
  </si>
  <si>
    <t>TOPLAM</t>
  </si>
  <si>
    <t xml:space="preserve"> </t>
  </si>
  <si>
    <t>OCAK</t>
  </si>
  <si>
    <t>ŞUBAT</t>
  </si>
  <si>
    <t>MART</t>
  </si>
  <si>
    <t>NİSAN</t>
  </si>
  <si>
    <t>MAYIS</t>
  </si>
  <si>
    <t>HAZİRAN</t>
  </si>
  <si>
    <t>EYLÜL</t>
  </si>
  <si>
    <t>EKİM</t>
  </si>
  <si>
    <t>KASIM</t>
  </si>
  <si>
    <t>ARALIK</t>
  </si>
  <si>
    <t>A. BİTKİSEL ÜRÜNLER</t>
  </si>
  <si>
    <t>B. HAYVANSAL ÜRÜNLER</t>
  </si>
  <si>
    <t>C. AĞAÇ MAMULLERİ VE ORMAN ÜRÜNLERİ</t>
  </si>
  <si>
    <t>A. TARIMA DAYALI İŞLENMİŞ ÜRÜNLER</t>
  </si>
  <si>
    <t>B. KİMYEVİ MADDELER</t>
  </si>
  <si>
    <t>C. SANAYİ MAMULLERİ</t>
  </si>
  <si>
    <t>(x1000 $)</t>
  </si>
  <si>
    <t>AGUSTOS</t>
  </si>
  <si>
    <t>Tablo 1</t>
  </si>
  <si>
    <t>En yüksek ihracat artışı elde edilen ilk 10 ülke*</t>
  </si>
  <si>
    <t>ÜLKE (Bin$)</t>
  </si>
  <si>
    <t>Değ. %</t>
  </si>
  <si>
    <t>Tablo 2</t>
  </si>
  <si>
    <t>En fazla ihracat yapılan ilk 10 ülke</t>
  </si>
  <si>
    <t>Tablo 3</t>
  </si>
  <si>
    <t xml:space="preserve">En fazla ihracat yapan ilk 10 sektör </t>
  </si>
  <si>
    <t>SEKTÖR (Bin$)</t>
  </si>
  <si>
    <t>Tablo 4</t>
  </si>
  <si>
    <t>İhracatını en yüksek oranlı artıran ilk 10 sektör</t>
  </si>
  <si>
    <t>Tablo 5</t>
  </si>
  <si>
    <t>En fazla ihracat yapan ilk 10 il</t>
  </si>
  <si>
    <t>İL (Bin$)</t>
  </si>
  <si>
    <t>Tablo 6</t>
  </si>
  <si>
    <t>İhracatını en yüksek oranlı artıran ilk 10 il</t>
  </si>
  <si>
    <t>Genel Toplam</t>
  </si>
  <si>
    <t>İlk 20 Ülke Toplam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</si>
  <si>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</si>
  <si>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</si>
  <si>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</si>
  <si>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</si>
  <si>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</si>
  <si>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</si>
  <si>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</si>
  <si>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</si>
  <si>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</si>
  <si>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</si>
  <si>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</si>
  <si>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</si>
  <si>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</si>
  <si>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</si>
  <si>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</si>
  <si>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</si>
  <si>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</si>
  <si>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</si>
  <si>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</si>
  <si>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</si>
  <si>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% PAY</t>
  </si>
  <si>
    <t>KÜMÜLATİF</t>
  </si>
  <si>
    <t>AĞUSTOS</t>
  </si>
  <si>
    <t>ÜLKE</t>
  </si>
  <si>
    <t>SON 12 AYLIK</t>
  </si>
  <si>
    <t xml:space="preserve">     Elektrik Elektronik ve Hizmet</t>
  </si>
  <si>
    <t xml:space="preserve">     Çimento Cam Seramik ve Toprak Ürünleri</t>
  </si>
  <si>
    <t xml:space="preserve">     Savunma ve Havacılık Sanayii</t>
  </si>
  <si>
    <t xml:space="preserve">* Aylar bazında toplam ihracat grafiğinde TUİK rakamları kullanılmıştır. </t>
  </si>
  <si>
    <t xml:space="preserve">     Mobilya, Kağıt ve Orman Ürünleri</t>
  </si>
  <si>
    <t xml:space="preserve">   C. AĞAÇ VE ORMAN ÜRÜNLERİ</t>
  </si>
  <si>
    <t xml:space="preserve">SEKTÖREL BAZDA İHRACAT KAYIT RAKAMLARI - 1.000 TL   </t>
  </si>
  <si>
    <t>İHRACATÇI  BİRLİKLERİ  GENEL SEKRETERLİKLERİ BAZINDA İHRACAT RAKAMLARI (1.000 $)</t>
  </si>
  <si>
    <t>Not: İlgili dönem ortalama MB Dolar Satış Kuru baz alınarak hesaplanmıştır.</t>
  </si>
  <si>
    <r>
      <rPr>
        <b/>
        <sz val="10"/>
        <color theme="1"/>
        <rFont val="Arial"/>
        <family val="2"/>
        <charset val="162"/>
      </rPr>
      <t>NOT</t>
    </r>
    <r>
      <rPr>
        <sz val="10"/>
        <color theme="1"/>
        <rFont val="Arial"/>
        <family val="2"/>
        <charset val="162"/>
      </rPr>
      <t xml:space="preserve"> =2025 Yılında 0 fobusd üzerindeki İller baz alınmıştır.</t>
    </r>
  </si>
  <si>
    <t>Değişim    ('26/'25)</t>
  </si>
  <si>
    <t xml:space="preserve"> Pay(26)  (%)</t>
  </si>
  <si>
    <t>SON 12 AYLIK
(2026/2025)</t>
  </si>
  <si>
    <t>2026 YILI İHRACATIMIZDA İLK 20 ÜLKE (1.000 $)</t>
  </si>
  <si>
    <t>1 - 31 AĞUSTOS İHRACAT RAKAMLARI</t>
  </si>
  <si>
    <t xml:space="preserve">SEKTÖREL BAZDA İHRACAT RAKAMLARI -1.000 $ </t>
  </si>
  <si>
    <t>1 - 31 AĞUSTOS</t>
  </si>
  <si>
    <t>1 OCAK  -  31 AĞUSTOS</t>
  </si>
  <si>
    <t>2024 - 2025</t>
  </si>
  <si>
    <t>2025 - 2026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</si>
  <si>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</si>
  <si>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</si>
  <si>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</si>
  <si>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</si>
  <si>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</si>
  <si>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</si>
  <si>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</si>
  <si>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</si>
  <si>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</si>
  <si>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</si>
  <si>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</si>
  <si>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</si>
  <si>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</si>
  <si>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</si>
  <si>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</si>
  <si>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</si>
  <si>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</si>
  <si>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</si>
  <si>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</si>
  <si>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</si>
  <si>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</si>
  <si>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</si>
  <si>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</si>
  <si>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</si>
  <si>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</si>
  <si>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</si>
  <si>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2025  1 - 31 AĞUSTOS</t>
  </si>
  <si>
    <t>2026  1 - 31 AĞUSTOS</t>
  </si>
  <si>
    <t>GÜNEY KIBRIS RUM YÖNETİMİ</t>
  </si>
  <si>
    <t>ABD VİRJİN ADALARI</t>
  </si>
  <si>
    <t>MARŞAL ADALARI</t>
  </si>
  <si>
    <t>CEBELİTARIK</t>
  </si>
  <si>
    <t>İSRAİL</t>
  </si>
  <si>
    <t>ERMENİSTAN</t>
  </si>
  <si>
    <t>TÜRK VE CAİCOS AD.</t>
  </si>
  <si>
    <t>ANDORRA</t>
  </si>
  <si>
    <t>GRENADA</t>
  </si>
  <si>
    <t>İSVİÇRE</t>
  </si>
  <si>
    <t>ALMANYA</t>
  </si>
  <si>
    <t>ABD</t>
  </si>
  <si>
    <t>BİRLEŞİK KRALLIK</t>
  </si>
  <si>
    <t>İSPANYA</t>
  </si>
  <si>
    <t>IRAK</t>
  </si>
  <si>
    <t>İTALYA</t>
  </si>
  <si>
    <t>FRANSA</t>
  </si>
  <si>
    <t>HOLLANDA</t>
  </si>
  <si>
    <t>BAE</t>
  </si>
  <si>
    <t>İSTANBUL</t>
  </si>
  <si>
    <t>KOCAELI</t>
  </si>
  <si>
    <t>ANKARA</t>
  </si>
  <si>
    <t>BURSA</t>
  </si>
  <si>
    <t>İZMIR</t>
  </si>
  <si>
    <t>GAZIANTEP</t>
  </si>
  <si>
    <t>DENIZLI</t>
  </si>
  <si>
    <t>MERSIN</t>
  </si>
  <si>
    <t>MANISA</t>
  </si>
  <si>
    <t>HATAY</t>
  </si>
  <si>
    <t>GÜMÜŞHANE</t>
  </si>
  <si>
    <t>KASTAMONU</t>
  </si>
  <si>
    <t>ADIYAMAN</t>
  </si>
  <si>
    <t>VAN</t>
  </si>
  <si>
    <t>HAKKARI</t>
  </si>
  <si>
    <t>BATMAN</t>
  </si>
  <si>
    <t>YALOVA</t>
  </si>
  <si>
    <t>SIIRT</t>
  </si>
  <si>
    <t>BINGÖL</t>
  </si>
  <si>
    <t>MALATYA</t>
  </si>
  <si>
    <t>İMMİB</t>
  </si>
  <si>
    <t>UİB</t>
  </si>
  <si>
    <t>OAİB</t>
  </si>
  <si>
    <t>EİB</t>
  </si>
  <si>
    <t>İTKİB</t>
  </si>
  <si>
    <t>AKİB</t>
  </si>
  <si>
    <t>İİB</t>
  </si>
  <si>
    <t>GAİB</t>
  </si>
  <si>
    <t>DENİB</t>
  </si>
  <si>
    <t>DAİB</t>
  </si>
  <si>
    <t>BAİB</t>
  </si>
  <si>
    <t>KİB</t>
  </si>
  <si>
    <t>DKİB</t>
  </si>
  <si>
    <t>HİZMET</t>
  </si>
  <si>
    <t>ROMANYA</t>
  </si>
  <si>
    <t>POLONYA</t>
  </si>
  <si>
    <t>RUSYA FEDERASYONU</t>
  </si>
  <si>
    <t>BULGARİSTAN</t>
  </si>
  <si>
    <t>BELÇİKA</t>
  </si>
  <si>
    <t>UKRAYNA</t>
  </si>
  <si>
    <t>FAS</t>
  </si>
  <si>
    <t>MISIR</t>
  </si>
  <si>
    <t>ÇİN</t>
  </si>
  <si>
    <t>YUNANİSTAN</t>
  </si>
  <si>
    <t>AĞUSTOS  (2025/2024)</t>
  </si>
  <si>
    <t>OCAK - AĞUSTOS  (2026/2025)</t>
  </si>
  <si>
    <t>İhracatçı Birlikleri Kaydından Muaf İhracat ile Antrepo ve Serbest Bölgeler Farkı</t>
  </si>
  <si>
    <t>GENEL İHRACAT TOPLAMI</t>
  </si>
  <si>
    <t>Son 12 Ay</t>
  </si>
  <si>
    <t>Ağustos</t>
  </si>
  <si>
    <t>Ocak-Ağustos</t>
  </si>
  <si>
    <t>2026 İHRACAT RAKAMLARI -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</si>
</sst>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T_L_-;\-* #,##0.00\ _T_L_-;_-* &quot;-&quot;??\ _T_L_-;_-@_-"/>
    <numFmt numFmtId="165" formatCode="_-* #,##0.00\ _Y_T_L_-;\-* #,##0.00\ _Y_T_L_-;_-* &quot;-&quot;??\ _Y_T_L_-;_-@_-"/>
    <numFmt numFmtId="166" formatCode="0.0"/>
    <numFmt numFmtId="167" formatCode="#,##0.0"/>
    <numFmt numFmtId="168" formatCode="0.0%"/>
    <numFmt numFmtId="169" formatCode="_-* #,##0.0\ _T_L_-;\-* #,##0.0\ _T_L_-;_-* &quot;-&quot;??\ _T_L_-;_-@_-"/>
    <numFmt numFmtId="170" formatCode="_-* #,##0\ _T_L_-;\-* #,##0\ _T_L_-;_-* &quot;-&quot;??\ _T_L_-;_-@_-"/>
    <numFmt numFmtId="171" formatCode="#,##0.0000"/>
  </numFmts>
  <fonts count="83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indexed="8"/>
      <name val="Arial"/>
      <family val="2"/>
    </font>
    <font>
      <b/>
      <sz val="18"/>
      <name val="Verdana"/>
      <family val="2"/>
      <charset val="162"/>
    </font>
    <font>
      <b/>
      <sz val="12"/>
      <name val="Verdana"/>
      <family val="2"/>
      <charset val="162"/>
    </font>
    <font>
      <b/>
      <sz val="13"/>
      <name val="Arial"/>
      <family val="2"/>
      <charset val="162"/>
    </font>
    <font>
      <b/>
      <sz val="10"/>
      <name val="Arial"/>
      <family val="2"/>
      <charset val="162"/>
    </font>
    <font>
      <i/>
      <sz val="10"/>
      <color indexed="8"/>
      <name val="Arial"/>
      <family val="2"/>
      <charset val="162"/>
    </font>
    <font>
      <sz val="8"/>
      <color indexed="16"/>
      <name val="Arial"/>
      <family val="2"/>
      <charset val="162"/>
    </font>
    <font>
      <b/>
      <sz val="11"/>
      <name val="Arial"/>
      <family val="2"/>
      <charset val="162"/>
    </font>
    <font>
      <sz val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</font>
    <font>
      <b/>
      <sz val="10"/>
      <name val="Arial Tur"/>
      <family val="2"/>
      <charset val="162"/>
    </font>
    <font>
      <sz val="9.5"/>
      <name val="Arial Tur"/>
      <family val="2"/>
      <charset val="162"/>
    </font>
    <font>
      <sz val="9.5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5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 Tur"/>
      <family val="2"/>
      <charset val="162"/>
    </font>
    <font>
      <sz val="9.5"/>
      <color theme="1"/>
      <name val="Arial Tur"/>
      <family val="2"/>
      <charset val="162"/>
    </font>
    <font>
      <sz val="9.5"/>
      <color theme="1"/>
      <name val="Arial"/>
      <family val="2"/>
      <charset val="162"/>
    </font>
    <font>
      <b/>
      <sz val="20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3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4"/>
      <color theme="1"/>
      <name val="Arial"/>
      <family val="2"/>
      <charset val="162"/>
    </font>
    <font>
      <b/>
      <sz val="12"/>
      <color theme="1"/>
      <name val="Arial Tur"/>
      <family val="2"/>
      <charset val="162"/>
    </font>
    <font>
      <b/>
      <sz val="11"/>
      <color theme="1"/>
      <name val="Arial Tur"/>
      <family val="2"/>
      <charset val="162"/>
    </font>
    <font>
      <sz val="10"/>
      <color theme="1"/>
      <name val="Arial Tur"/>
      <family val="2"/>
      <charset val="162"/>
    </font>
    <font>
      <sz val="11"/>
      <color theme="1"/>
      <name val="Arial Tur"/>
      <family val="2"/>
      <charset val="162"/>
    </font>
    <font>
      <b/>
      <sz val="8"/>
      <color theme="1"/>
      <name val="Arial"/>
      <family val="2"/>
      <charset val="162"/>
    </font>
    <font>
      <b/>
      <sz val="8"/>
      <color theme="1"/>
      <name val="Arial Tur"/>
      <family val="2"/>
      <charset val="162"/>
    </font>
    <font>
      <sz val="11"/>
      <color theme="1"/>
      <name val="Calibri"/>
      <family val="2"/>
      <scheme val="minor"/>
    </font>
    <font>
      <b/>
      <sz val="8"/>
      <color rgb="FF0000FF"/>
      <name val="Arial Tur"/>
      <family val="2"/>
      <charset val="162"/>
    </font>
    <font>
      <sz val="16"/>
      <color theme="1"/>
      <name val="Arial"/>
      <family val="2"/>
      <charset val="162"/>
    </font>
  </fonts>
  <fills count="4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8">
    <xf numFmtId="0" fontId="0" fillId="0" borderId="0"/>
    <xf numFmtId="164" fontId="16" fillId="0" borderId="0" applyFont="0" applyFill="0" applyBorder="0" applyAlignment="0" applyProtection="0"/>
    <xf numFmtId="0" fontId="16" fillId="0" borderId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5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27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24" borderId="0" applyNumberFormat="0" applyBorder="0" applyAlignment="0" applyProtection="0"/>
    <xf numFmtId="0" fontId="4" fillId="5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" fillId="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" fillId="11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" fillId="14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" fillId="17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" fillId="20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" fillId="6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" fillId="9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" fillId="12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" fillId="15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" fillId="1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" fillId="2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15" fillId="7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15" fillId="1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15" fillId="13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15" fillId="16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15" fillId="19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15" fillId="22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5" fillId="0" borderId="23" applyNumberFormat="0" applyFill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8" fillId="0" borderId="0" applyNumberFormat="0" applyFill="0" applyBorder="0" applyAlignment="0" applyProtection="0"/>
    <xf numFmtId="0" fontId="49" fillId="36" borderId="27" applyNumberFormat="0" applyAlignment="0" applyProtection="0"/>
    <xf numFmtId="0" fontId="49" fillId="36" borderId="27" applyNumberFormat="0" applyAlignment="0" applyProtection="0"/>
    <xf numFmtId="0" fontId="50" fillId="37" borderId="28" applyNumberFormat="0" applyAlignment="0" applyProtection="0"/>
    <xf numFmtId="0" fontId="50" fillId="37" borderId="2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51" fillId="36" borderId="29" applyNumberFormat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28" borderId="27" applyNumberFormat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6" fillId="0" borderId="1" applyNumberFormat="0" applyFill="0" applyAlignment="0" applyProtection="0"/>
    <xf numFmtId="0" fontId="46" fillId="0" borderId="24" applyNumberFormat="0" applyFill="0" applyAlignment="0" applyProtection="0"/>
    <xf numFmtId="0" fontId="7" fillId="0" borderId="2" applyNumberFormat="0" applyFill="0" applyAlignment="0" applyProtection="0"/>
    <xf numFmtId="0" fontId="47" fillId="0" borderId="25" applyNumberFormat="0" applyFill="0" applyAlignment="0" applyProtection="0"/>
    <xf numFmtId="0" fontId="8" fillId="0" borderId="3" applyNumberFormat="0" applyFill="0" applyAlignment="0" applyProtection="0"/>
    <xf numFmtId="0" fontId="48" fillId="0" borderId="26" applyNumberFormat="0" applyFill="0" applyAlignment="0" applyProtection="0"/>
    <xf numFmtId="0" fontId="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" fillId="2" borderId="4" applyNumberFormat="0" applyAlignment="0" applyProtection="0"/>
    <xf numFmtId="0" fontId="52" fillId="28" borderId="27" applyNumberFormat="0" applyAlignment="0" applyProtection="0"/>
    <xf numFmtId="0" fontId="52" fillId="28" borderId="27" applyNumberFormat="0" applyAlignment="0" applyProtection="0"/>
    <xf numFmtId="0" fontId="11" fillId="0" borderId="6" applyNumberFormat="0" applyFill="0" applyAlignment="0" applyProtection="0"/>
    <xf numFmtId="0" fontId="45" fillId="0" borderId="23" applyNumberFormat="0" applyFill="0" applyAlignment="0" applyProtection="0"/>
    <xf numFmtId="0" fontId="45" fillId="0" borderId="23" applyNumberFormat="0" applyFill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28" fillId="0" borderId="0"/>
    <xf numFmtId="0" fontId="40" fillId="0" borderId="0"/>
    <xf numFmtId="0" fontId="40" fillId="0" borderId="0"/>
    <xf numFmtId="0" fontId="28" fillId="0" borderId="0"/>
    <xf numFmtId="0" fontId="4" fillId="0" borderId="0"/>
    <xf numFmtId="0" fontId="40" fillId="0" borderId="0"/>
    <xf numFmtId="0" fontId="40" fillId="0" borderId="0"/>
    <xf numFmtId="0" fontId="28" fillId="25" borderId="3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28" fillId="25" borderId="30" applyNumberFormat="0" applyFont="0" applyAlignment="0" applyProtection="0"/>
    <xf numFmtId="0" fontId="10" fillId="3" borderId="5" applyNumberFormat="0" applyAlignment="0" applyProtection="0"/>
    <xf numFmtId="0" fontId="51" fillId="36" borderId="29" applyNumberFormat="0" applyAlignment="0" applyProtection="0"/>
    <xf numFmtId="0" fontId="51" fillId="36" borderId="2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5" fillId="0" borderId="31" applyNumberFormat="0" applyFill="0" applyAlignment="0" applyProtection="0"/>
    <xf numFmtId="0" fontId="14" fillId="0" borderId="8" applyNumberFormat="0" applyFill="0" applyAlignment="0" applyProtection="0"/>
    <xf numFmtId="0" fontId="55" fillId="0" borderId="31" applyNumberFormat="0" applyFill="0" applyAlignment="0" applyProtection="0"/>
    <xf numFmtId="0" fontId="55" fillId="0" borderId="31" applyNumberFormat="0" applyFill="0" applyAlignment="0" applyProtection="0"/>
    <xf numFmtId="0" fontId="5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2" fillId="5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2" fillId="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2" fillId="11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2" fillId="14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2" fillId="17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2" fillId="2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2" fillId="6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2" fillId="9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2" fillId="12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2" fillId="15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2" fillId="1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2" fillId="21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9" fillId="36" borderId="27" applyNumberFormat="0" applyAlignment="0" applyProtection="0"/>
    <xf numFmtId="0" fontId="49" fillId="36" borderId="27" applyNumberFormat="0" applyAlignment="0" applyProtection="0"/>
    <xf numFmtId="0" fontId="49" fillId="36" borderId="27" applyNumberFormat="0" applyAlignment="0" applyProtection="0"/>
    <xf numFmtId="0" fontId="50" fillId="37" borderId="28" applyNumberFormat="0" applyAlignment="0" applyProtection="0"/>
    <xf numFmtId="0" fontId="50" fillId="37" borderId="28" applyNumberFormat="0" applyAlignment="0" applyProtection="0"/>
    <xf numFmtId="0" fontId="50" fillId="37" borderId="28" applyNumberFormat="0" applyAlignment="0" applyProtection="0"/>
    <xf numFmtId="165" fontId="1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49" fillId="36" borderId="27" applyNumberFormat="0" applyAlignment="0" applyProtection="0"/>
    <xf numFmtId="0" fontId="52" fillId="28" borderId="27" applyNumberFormat="0" applyAlignment="0" applyProtection="0"/>
    <xf numFmtId="0" fontId="52" fillId="28" borderId="27" applyNumberFormat="0" applyAlignment="0" applyProtection="0"/>
    <xf numFmtId="0" fontId="52" fillId="28" borderId="27" applyNumberFormat="0" applyAlignment="0" applyProtection="0"/>
    <xf numFmtId="0" fontId="50" fillId="37" borderId="28" applyNumberFormat="0" applyAlignment="0" applyProtection="0"/>
    <xf numFmtId="0" fontId="53" fillId="38" borderId="0" applyNumberFormat="0" applyBorder="0" applyAlignment="0" applyProtection="0"/>
    <xf numFmtId="0" fontId="44" fillId="35" borderId="0" applyNumberFormat="0" applyBorder="0" applyAlignment="0" applyProtection="0"/>
    <xf numFmtId="0" fontId="45" fillId="0" borderId="23" applyNumberFormat="0" applyFill="0" applyAlignment="0" applyProtection="0"/>
    <xf numFmtId="0" fontId="45" fillId="0" borderId="23" applyNumberFormat="0" applyFill="0" applyAlignment="0" applyProtection="0"/>
    <xf numFmtId="0" fontId="45" fillId="0" borderId="23" applyNumberFormat="0" applyFill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16" fillId="0" borderId="0"/>
    <xf numFmtId="0" fontId="40" fillId="0" borderId="0"/>
    <xf numFmtId="0" fontId="40" fillId="0" borderId="0"/>
    <xf numFmtId="0" fontId="16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2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2" fillId="4" borderId="7" applyNumberFormat="0" applyFont="0" applyAlignment="0" applyProtection="0"/>
    <xf numFmtId="0" fontId="16" fillId="25" borderId="30" applyNumberFormat="0" applyFont="0" applyAlignment="0" applyProtection="0"/>
    <xf numFmtId="0" fontId="54" fillId="28" borderId="0" applyNumberFormat="0" applyBorder="0" applyAlignment="0" applyProtection="0"/>
    <xf numFmtId="0" fontId="51" fillId="36" borderId="29" applyNumberFormat="0" applyAlignment="0" applyProtection="0"/>
    <xf numFmtId="0" fontId="51" fillId="36" borderId="29" applyNumberFormat="0" applyAlignment="0" applyProtection="0"/>
    <xf numFmtId="0" fontId="51" fillId="36" borderId="2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5" fillId="0" borderId="31" applyNumberFormat="0" applyFill="0" applyAlignment="0" applyProtection="0"/>
    <xf numFmtId="0" fontId="55" fillId="0" borderId="31" applyNumberFormat="0" applyFill="0" applyAlignment="0" applyProtection="0"/>
    <xf numFmtId="0" fontId="55" fillId="0" borderId="31" applyNumberFormat="0" applyFill="0" applyAlignment="0" applyProtection="0"/>
    <xf numFmtId="165" fontId="16" fillId="0" borderId="0" applyFont="0" applyFill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80" fillId="0" borderId="0"/>
  </cellStyleXfs>
  <cellXfs count="146">
    <xf numFmtId="0" fontId="0" fillId="0" borderId="0" xfId="0"/>
    <xf numFmtId="0" fontId="17" fillId="0" borderId="0" xfId="2" applyFont="1"/>
    <xf numFmtId="0" fontId="17" fillId="0" borderId="9" xfId="2" applyFont="1" applyBorder="1" applyAlignment="1">
      <alignment wrapText="1"/>
    </xf>
    <xf numFmtId="0" fontId="20" fillId="0" borderId="9" xfId="2" applyFont="1" applyBorder="1" applyAlignment="1">
      <alignment wrapText="1"/>
    </xf>
    <xf numFmtId="0" fontId="21" fillId="0" borderId="9" xfId="2" applyFont="1" applyBorder="1" applyAlignment="1">
      <alignment horizontal="center"/>
    </xf>
    <xf numFmtId="1" fontId="21" fillId="0" borderId="9" xfId="2" applyNumberFormat="1" applyFont="1" applyBorder="1" applyAlignment="1">
      <alignment horizontal="center"/>
    </xf>
    <xf numFmtId="2" fontId="22" fillId="0" borderId="9" xfId="2" applyNumberFormat="1" applyFont="1" applyBorder="1" applyAlignment="1">
      <alignment horizontal="center" wrapText="1"/>
    </xf>
    <xf numFmtId="3" fontId="21" fillId="0" borderId="9" xfId="2" applyNumberFormat="1" applyFont="1" applyBorder="1" applyAlignment="1">
      <alignment horizontal="center"/>
    </xf>
    <xf numFmtId="0" fontId="21" fillId="0" borderId="9" xfId="2" applyFont="1" applyBorder="1"/>
    <xf numFmtId="166" fontId="21" fillId="0" borderId="9" xfId="2" applyNumberFormat="1" applyFont="1" applyBorder="1" applyAlignment="1">
      <alignment horizontal="center"/>
    </xf>
    <xf numFmtId="0" fontId="17" fillId="0" borderId="9" xfId="2" applyFont="1" applyBorder="1"/>
    <xf numFmtId="3" fontId="24" fillId="0" borderId="9" xfId="2" applyNumberFormat="1" applyFont="1" applyBorder="1" applyAlignment="1">
      <alignment horizontal="center"/>
    </xf>
    <xf numFmtId="166" fontId="24" fillId="0" borderId="9" xfId="2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2" applyNumberFormat="1" applyFont="1" applyBorder="1" applyAlignment="1">
      <alignment horizontal="center"/>
    </xf>
    <xf numFmtId="166" fontId="26" fillId="0" borderId="9" xfId="2" applyNumberFormat="1" applyFont="1" applyBorder="1" applyAlignment="1">
      <alignment horizontal="center"/>
    </xf>
    <xf numFmtId="0" fontId="17" fillId="0" borderId="0" xfId="0" applyFont="1"/>
    <xf numFmtId="3" fontId="17" fillId="0" borderId="0" xfId="0" applyNumberFormat="1" applyFont="1"/>
    <xf numFmtId="0" fontId="30" fillId="0" borderId="0" xfId="0" applyFont="1"/>
    <xf numFmtId="0" fontId="31" fillId="0" borderId="0" xfId="0" applyFont="1"/>
    <xf numFmtId="0" fontId="35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/>
    <xf numFmtId="0" fontId="16" fillId="0" borderId="0" xfId="0" applyFont="1"/>
    <xf numFmtId="49" fontId="57" fillId="0" borderId="0" xfId="0" applyNumberFormat="1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9" xfId="0" applyBorder="1" applyAlignment="1">
      <alignment wrapText="1"/>
    </xf>
    <xf numFmtId="0" fontId="33" fillId="0" borderId="9" xfId="0" applyFont="1" applyBorder="1" applyAlignment="1">
      <alignment wrapText="1"/>
    </xf>
    <xf numFmtId="0" fontId="26" fillId="0" borderId="9" xfId="0" applyFont="1" applyBorder="1"/>
    <xf numFmtId="0" fontId="26" fillId="0" borderId="9" xfId="0" applyFont="1" applyBorder="1" applyAlignment="1">
      <alignment wrapText="1"/>
    </xf>
    <xf numFmtId="49" fontId="59" fillId="0" borderId="10" xfId="0" applyNumberFormat="1" applyFont="1" applyBorder="1"/>
    <xf numFmtId="49" fontId="59" fillId="0" borderId="9" xfId="0" applyNumberFormat="1" applyFont="1" applyBorder="1"/>
    <xf numFmtId="4" fontId="60" fillId="0" borderId="9" xfId="0" applyNumberFormat="1" applyFont="1" applyBorder="1"/>
    <xf numFmtId="4" fontId="60" fillId="0" borderId="12" xfId="0" applyNumberFormat="1" applyFont="1" applyBorder="1"/>
    <xf numFmtId="3" fontId="35" fillId="0" borderId="0" xfId="0" applyNumberFormat="1" applyFont="1" applyAlignment="1">
      <alignment horizontal="center"/>
    </xf>
    <xf numFmtId="4" fontId="60" fillId="0" borderId="13" xfId="0" applyNumberFormat="1" applyFont="1" applyBorder="1"/>
    <xf numFmtId="0" fontId="35" fillId="0" borderId="0" xfId="0" applyFont="1" applyAlignment="1">
      <alignment horizontal="center"/>
    </xf>
    <xf numFmtId="49" fontId="58" fillId="39" borderId="9" xfId="0" applyNumberFormat="1" applyFont="1" applyFill="1" applyBorder="1" applyAlignment="1">
      <alignment horizontal="center"/>
    </xf>
    <xf numFmtId="0" fontId="58" fillId="39" borderId="9" xfId="0" applyFont="1" applyFill="1" applyBorder="1" applyAlignment="1">
      <alignment horizontal="center"/>
    </xf>
    <xf numFmtId="169" fontId="27" fillId="0" borderId="9" xfId="1" applyNumberFormat="1" applyFont="1" applyFill="1" applyBorder="1" applyAlignment="1">
      <alignment horizontal="center" vertical="center"/>
    </xf>
    <xf numFmtId="0" fontId="36" fillId="0" borderId="0" xfId="2" applyFont="1"/>
    <xf numFmtId="169" fontId="27" fillId="0" borderId="9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18" fillId="0" borderId="0" xfId="2" applyFont="1"/>
    <xf numFmtId="170" fontId="26" fillId="0" borderId="9" xfId="0" applyNumberFormat="1" applyFont="1" applyBorder="1" applyAlignment="1">
      <alignment horizontal="center" vertical="center"/>
    </xf>
    <xf numFmtId="0" fontId="21" fillId="0" borderId="9" xfId="2" applyFont="1" applyBorder="1" applyAlignment="1">
      <alignment horizontal="center" vertical="center"/>
    </xf>
    <xf numFmtId="1" fontId="21" fillId="0" borderId="9" xfId="2" applyNumberFormat="1" applyFont="1" applyBorder="1" applyAlignment="1">
      <alignment horizontal="center" vertical="center"/>
    </xf>
    <xf numFmtId="0" fontId="26" fillId="0" borderId="0" xfId="0" applyFont="1"/>
    <xf numFmtId="167" fontId="21" fillId="0" borderId="9" xfId="0" applyNumberFormat="1" applyFont="1" applyBorder="1" applyAlignment="1">
      <alignment horizontal="center" vertical="center"/>
    </xf>
    <xf numFmtId="3" fontId="25" fillId="0" borderId="9" xfId="0" applyNumberFormat="1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169" fontId="27" fillId="0" borderId="9" xfId="0" applyNumberFormat="1" applyFont="1" applyBorder="1" applyAlignment="1">
      <alignment vertical="center"/>
    </xf>
    <xf numFmtId="170" fontId="26" fillId="0" borderId="9" xfId="0" applyNumberFormat="1" applyFont="1" applyBorder="1" applyAlignment="1">
      <alignment vertical="center"/>
    </xf>
    <xf numFmtId="4" fontId="60" fillId="0" borderId="9" xfId="0" applyNumberFormat="1" applyFont="1" applyBorder="1" applyAlignment="1">
      <alignment horizontal="right"/>
    </xf>
    <xf numFmtId="3" fontId="60" fillId="0" borderId="9" xfId="0" applyNumberFormat="1" applyFont="1" applyBorder="1" applyAlignment="1">
      <alignment horizontal="right"/>
    </xf>
    <xf numFmtId="0" fontId="31" fillId="0" borderId="9" xfId="0" applyFont="1" applyBorder="1"/>
    <xf numFmtId="0" fontId="31" fillId="0" borderId="9" xfId="0" applyFont="1" applyBorder="1" applyAlignment="1">
      <alignment horizontal="center" vertical="center"/>
    </xf>
    <xf numFmtId="171" fontId="17" fillId="0" borderId="9" xfId="0" applyNumberFormat="1" applyFont="1" applyBorder="1"/>
    <xf numFmtId="17" fontId="31" fillId="0" borderId="9" xfId="0" applyNumberFormat="1" applyFont="1" applyBorder="1" applyAlignment="1">
      <alignment horizontal="center" vertical="center"/>
    </xf>
    <xf numFmtId="0" fontId="23" fillId="0" borderId="9" xfId="2" applyFont="1" applyBorder="1"/>
    <xf numFmtId="0" fontId="61" fillId="0" borderId="0" xfId="0" applyFont="1"/>
    <xf numFmtId="0" fontId="62" fillId="0" borderId="0" xfId="0" applyFont="1"/>
    <xf numFmtId="0" fontId="61" fillId="0" borderId="9" xfId="0" applyFont="1" applyBorder="1" applyAlignment="1">
      <alignment wrapText="1"/>
    </xf>
    <xf numFmtId="0" fontId="69" fillId="0" borderId="9" xfId="0" applyFont="1" applyBorder="1" applyAlignment="1">
      <alignment wrapText="1"/>
    </xf>
    <xf numFmtId="0" fontId="71" fillId="0" borderId="9" xfId="0" applyFont="1" applyBorder="1"/>
    <xf numFmtId="3" fontId="64" fillId="0" borderId="9" xfId="0" applyNumberFormat="1" applyFont="1" applyBorder="1" applyAlignment="1">
      <alignment horizontal="center"/>
    </xf>
    <xf numFmtId="4" fontId="64" fillId="0" borderId="9" xfId="0" applyNumberFormat="1" applyFont="1" applyBorder="1" applyAlignment="1">
      <alignment horizontal="center"/>
    </xf>
    <xf numFmtId="0" fontId="64" fillId="0" borderId="9" xfId="0" applyFont="1" applyBorder="1"/>
    <xf numFmtId="2" fontId="64" fillId="0" borderId="9" xfId="0" applyNumberFormat="1" applyFont="1" applyBorder="1" applyAlignment="1">
      <alignment horizontal="center"/>
    </xf>
    <xf numFmtId="0" fontId="61" fillId="0" borderId="9" xfId="0" applyFont="1" applyBorder="1"/>
    <xf numFmtId="3" fontId="72" fillId="0" borderId="9" xfId="0" applyNumberFormat="1" applyFont="1" applyBorder="1" applyAlignment="1">
      <alignment horizontal="center"/>
    </xf>
    <xf numFmtId="2" fontId="72" fillId="0" borderId="9" xfId="0" applyNumberFormat="1" applyFont="1" applyBorder="1" applyAlignment="1">
      <alignment horizontal="center"/>
    </xf>
    <xf numFmtId="0" fontId="69" fillId="0" borderId="9" xfId="0" applyFont="1" applyBorder="1"/>
    <xf numFmtId="3" fontId="70" fillId="0" borderId="9" xfId="0" applyNumberFormat="1" applyFont="1" applyBorder="1" applyAlignment="1">
      <alignment horizontal="center"/>
    </xf>
    <xf numFmtId="2" fontId="70" fillId="0" borderId="9" xfId="0" applyNumberFormat="1" applyFont="1" applyBorder="1" applyAlignment="1">
      <alignment horizontal="center"/>
    </xf>
    <xf numFmtId="1" fontId="70" fillId="0" borderId="9" xfId="0" applyNumberFormat="1" applyFont="1" applyBorder="1" applyAlignment="1">
      <alignment horizontal="center"/>
    </xf>
    <xf numFmtId="2" fontId="70" fillId="0" borderId="9" xfId="0" applyNumberFormat="1" applyFont="1" applyBorder="1" applyAlignment="1">
      <alignment horizontal="center" wrapText="1"/>
    </xf>
    <xf numFmtId="166" fontId="64" fillId="0" borderId="9" xfId="0" applyNumberFormat="1" applyFont="1" applyBorder="1" applyAlignment="1">
      <alignment horizontal="center"/>
    </xf>
    <xf numFmtId="166" fontId="72" fillId="0" borderId="9" xfId="0" applyNumberFormat="1" applyFont="1" applyBorder="1" applyAlignment="1">
      <alignment horizontal="center"/>
    </xf>
    <xf numFmtId="0" fontId="61" fillId="0" borderId="9" xfId="2" applyFont="1" applyBorder="1"/>
    <xf numFmtId="0" fontId="73" fillId="0" borderId="9" xfId="0" applyFont="1" applyBorder="1"/>
    <xf numFmtId="166" fontId="69" fillId="0" borderId="9" xfId="0" applyNumberFormat="1" applyFont="1" applyBorder="1" applyAlignment="1">
      <alignment horizontal="center"/>
    </xf>
    <xf numFmtId="49" fontId="74" fillId="0" borderId="14" xfId="0" applyNumberFormat="1" applyFont="1" applyBorder="1" applyAlignment="1">
      <alignment horizontal="center"/>
    </xf>
    <xf numFmtId="49" fontId="74" fillId="0" borderId="15" xfId="0" applyNumberFormat="1" applyFont="1" applyBorder="1" applyAlignment="1">
      <alignment horizontal="center"/>
    </xf>
    <xf numFmtId="0" fontId="74" fillId="0" borderId="16" xfId="0" applyFont="1" applyBorder="1" applyAlignment="1">
      <alignment horizontal="center"/>
    </xf>
    <xf numFmtId="0" fontId="75" fillId="0" borderId="17" xfId="0" applyFont="1" applyBorder="1"/>
    <xf numFmtId="3" fontId="75" fillId="0" borderId="18" xfId="0" applyNumberFormat="1" applyFont="1" applyBorder="1" applyAlignment="1">
      <alignment horizontal="right"/>
    </xf>
    <xf numFmtId="0" fontId="76" fillId="0" borderId="17" xfId="0" applyFont="1" applyBorder="1"/>
    <xf numFmtId="3" fontId="76" fillId="0" borderId="0" xfId="0" applyNumberFormat="1" applyFont="1" applyAlignment="1">
      <alignment horizontal="right"/>
    </xf>
    <xf numFmtId="3" fontId="75" fillId="0" borderId="19" xfId="0" applyNumberFormat="1" applyFont="1" applyBorder="1" applyAlignment="1">
      <alignment horizontal="right"/>
    </xf>
    <xf numFmtId="3" fontId="77" fillId="0" borderId="0" xfId="0" applyNumberFormat="1" applyFont="1" applyAlignment="1">
      <alignment horizontal="right"/>
    </xf>
    <xf numFmtId="3" fontId="75" fillId="0" borderId="0" xfId="0" applyNumberFormat="1" applyFont="1" applyAlignment="1">
      <alignment horizontal="right"/>
    </xf>
    <xf numFmtId="0" fontId="78" fillId="0" borderId="0" xfId="0" applyFont="1"/>
    <xf numFmtId="0" fontId="79" fillId="0" borderId="20" xfId="0" applyFont="1" applyBorder="1" applyAlignment="1">
      <alignment horizontal="center"/>
    </xf>
    <xf numFmtId="3" fontId="79" fillId="0" borderId="21" xfId="0" applyNumberFormat="1" applyFont="1" applyBorder="1" applyAlignment="1">
      <alignment horizontal="right"/>
    </xf>
    <xf numFmtId="3" fontId="79" fillId="0" borderId="22" xfId="0" applyNumberFormat="1" applyFont="1" applyBorder="1" applyAlignment="1">
      <alignment horizontal="right"/>
    </xf>
    <xf numFmtId="0" fontId="61" fillId="40" borderId="0" xfId="0" applyFont="1" applyFill="1"/>
    <xf numFmtId="3" fontId="61" fillId="40" borderId="0" xfId="0" applyNumberFormat="1" applyFont="1" applyFill="1"/>
    <xf numFmtId="49" fontId="65" fillId="40" borderId="9" xfId="0" applyNumberFormat="1" applyFont="1" applyFill="1" applyBorder="1" applyAlignment="1">
      <alignment horizontal="left"/>
    </xf>
    <xf numFmtId="3" fontId="65" fillId="40" borderId="9" xfId="0" applyNumberFormat="1" applyFont="1" applyFill="1" applyBorder="1" applyAlignment="1">
      <alignment horizontal="right"/>
    </xf>
    <xf numFmtId="49" fontId="65" fillId="40" borderId="9" xfId="0" applyNumberFormat="1" applyFont="1" applyFill="1" applyBorder="1" applyAlignment="1">
      <alignment horizontal="right"/>
    </xf>
    <xf numFmtId="49" fontId="66" fillId="40" borderId="9" xfId="0" applyNumberFormat="1" applyFont="1" applyFill="1" applyBorder="1"/>
    <xf numFmtId="3" fontId="67" fillId="40" borderId="9" xfId="0" applyNumberFormat="1" applyFont="1" applyFill="1" applyBorder="1" applyAlignment="1">
      <alignment horizontal="right"/>
    </xf>
    <xf numFmtId="49" fontId="66" fillId="40" borderId="32" xfId="0" applyNumberFormat="1" applyFont="1" applyFill="1" applyBorder="1"/>
    <xf numFmtId="168" fontId="67" fillId="40" borderId="0" xfId="170" applyNumberFormat="1" applyFont="1" applyFill="1" applyBorder="1"/>
    <xf numFmtId="49" fontId="66" fillId="40" borderId="0" xfId="0" applyNumberFormat="1" applyFont="1" applyFill="1"/>
    <xf numFmtId="0" fontId="62" fillId="40" borderId="0" xfId="0" applyFont="1" applyFill="1"/>
    <xf numFmtId="3" fontId="67" fillId="40" borderId="9" xfId="0" applyNumberFormat="1" applyFont="1" applyFill="1" applyBorder="1"/>
    <xf numFmtId="168" fontId="67" fillId="40" borderId="9" xfId="170" applyNumberFormat="1" applyFont="1" applyFill="1" applyBorder="1" applyAlignment="1">
      <alignment horizontal="center"/>
    </xf>
    <xf numFmtId="0" fontId="69" fillId="0" borderId="9" xfId="0" applyFont="1" applyBorder="1" applyAlignment="1">
      <alignment horizontal="center" vertical="center" wrapText="1"/>
    </xf>
    <xf numFmtId="3" fontId="81" fillId="0" borderId="21" xfId="0" applyNumberFormat="1" applyFont="1" applyBorder="1" applyAlignment="1">
      <alignment horizontal="right"/>
    </xf>
    <xf numFmtId="0" fontId="25" fillId="0" borderId="9" xfId="2" applyFont="1" applyBorder="1" applyAlignment="1">
      <alignment vertical="center" wrapText="1"/>
    </xf>
    <xf numFmtId="3" fontId="25" fillId="0" borderId="9" xfId="2" applyNumberFormat="1" applyFont="1" applyBorder="1" applyAlignment="1">
      <alignment horizontal="center" vertical="center"/>
    </xf>
    <xf numFmtId="166" fontId="25" fillId="0" borderId="9" xfId="2" applyNumberFormat="1" applyFont="1" applyBorder="1" applyAlignment="1">
      <alignment horizontal="center" vertical="center"/>
    </xf>
    <xf numFmtId="166" fontId="27" fillId="0" borderId="9" xfId="2" applyNumberFormat="1" applyFont="1" applyBorder="1" applyAlignment="1">
      <alignment horizontal="center" vertical="center"/>
    </xf>
    <xf numFmtId="0" fontId="29" fillId="0" borderId="9" xfId="2" applyFont="1" applyBorder="1" applyAlignment="1">
      <alignment vertical="center"/>
    </xf>
    <xf numFmtId="3" fontId="29" fillId="41" borderId="9" xfId="2" applyNumberFormat="1" applyFont="1" applyFill="1" applyBorder="1" applyAlignment="1">
      <alignment horizontal="center" vertical="center"/>
    </xf>
    <xf numFmtId="166" fontId="82" fillId="0" borderId="9" xfId="336" applyNumberFormat="1" applyFont="1" applyBorder="1" applyAlignment="1">
      <alignment horizontal="center" vertical="center"/>
    </xf>
    <xf numFmtId="166" fontId="29" fillId="0" borderId="9" xfId="2" applyNumberFormat="1" applyFont="1" applyBorder="1" applyAlignment="1">
      <alignment horizontal="center" vertical="center"/>
    </xf>
    <xf numFmtId="0" fontId="64" fillId="0" borderId="9" xfId="2" applyFont="1" applyBorder="1" applyAlignment="1">
      <alignment horizontal="center" vertical="center"/>
    </xf>
    <xf numFmtId="1" fontId="64" fillId="0" borderId="9" xfId="2" applyNumberFormat="1" applyFont="1" applyBorder="1" applyAlignment="1">
      <alignment horizontal="center" vertical="center"/>
    </xf>
    <xf numFmtId="2" fontId="22" fillId="0" borderId="9" xfId="2" applyNumberFormat="1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19" fillId="0" borderId="12" xfId="2" applyFont="1" applyBorder="1" applyAlignment="1">
      <alignment horizontal="center" vertical="center"/>
    </xf>
    <xf numFmtId="0" fontId="18" fillId="0" borderId="0" xfId="2" applyFont="1" applyAlignment="1">
      <alignment horizontal="center"/>
    </xf>
    <xf numFmtId="0" fontId="64" fillId="40" borderId="9" xfId="2" applyFont="1" applyFill="1" applyBorder="1" applyAlignment="1">
      <alignment horizontal="center"/>
    </xf>
    <xf numFmtId="0" fontId="63" fillId="40" borderId="9" xfId="2" applyFont="1" applyFill="1" applyBorder="1" applyAlignment="1">
      <alignment horizontal="center"/>
    </xf>
    <xf numFmtId="0" fontId="69" fillId="0" borderId="9" xfId="2" applyFont="1" applyBorder="1" applyAlignment="1">
      <alignment horizontal="center" vertical="center"/>
    </xf>
    <xf numFmtId="0" fontId="68" fillId="0" borderId="10" xfId="0" applyFont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0" fontId="69" fillId="0" borderId="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3" fontId="3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</cellXfs>
  <cellStyles count="338">
    <cellStyle name="%20 - Vurgu1 2" xfId="3" xr:uid="{00000000-0005-0000-0000-000000000000}"/>
    <cellStyle name="%20 - Vurgu2 2" xfId="4" xr:uid="{00000000-0005-0000-0000-000001000000}"/>
    <cellStyle name="%20 - Vurgu3 2" xfId="5" xr:uid="{00000000-0005-0000-0000-000002000000}"/>
    <cellStyle name="%20 - Vurgu4 2" xfId="6" xr:uid="{00000000-0005-0000-0000-000003000000}"/>
    <cellStyle name="%20 - Vurgu5 2" xfId="7" xr:uid="{00000000-0005-0000-0000-000004000000}"/>
    <cellStyle name="%20 - Vurgu6 2" xfId="8" xr:uid="{00000000-0005-0000-0000-000005000000}"/>
    <cellStyle name="%40 - Vurgu1 2" xfId="9" xr:uid="{00000000-0005-0000-0000-000006000000}"/>
    <cellStyle name="%40 - Vurgu2 2" xfId="10" xr:uid="{00000000-0005-0000-0000-000007000000}"/>
    <cellStyle name="%40 - Vurgu3 2" xfId="11" xr:uid="{00000000-0005-0000-0000-000008000000}"/>
    <cellStyle name="%40 - Vurgu4 2" xfId="12" xr:uid="{00000000-0005-0000-0000-000009000000}"/>
    <cellStyle name="%40 - Vurgu5 2" xfId="13" xr:uid="{00000000-0005-0000-0000-00000A000000}"/>
    <cellStyle name="%40 - Vurgu6 2" xfId="14" xr:uid="{00000000-0005-0000-0000-00000B000000}"/>
    <cellStyle name="%60 - Vurgu1 2" xfId="15" xr:uid="{00000000-0005-0000-0000-00000C000000}"/>
    <cellStyle name="%60 - Vurgu2 2" xfId="16" xr:uid="{00000000-0005-0000-0000-00000D000000}"/>
    <cellStyle name="%60 - Vurgu3 2" xfId="17" xr:uid="{00000000-0005-0000-0000-00000E000000}"/>
    <cellStyle name="%60 - Vurgu4 2" xfId="18" xr:uid="{00000000-0005-0000-0000-00000F000000}"/>
    <cellStyle name="%60 - Vurgu5 2" xfId="19" xr:uid="{00000000-0005-0000-0000-000010000000}"/>
    <cellStyle name="%60 - Vurgu6 2" xfId="20" xr:uid="{00000000-0005-0000-0000-000011000000}"/>
    <cellStyle name="20% - Accent1" xfId="21" xr:uid="{00000000-0005-0000-0000-000012000000}"/>
    <cellStyle name="20% - Accent1 2" xfId="22" xr:uid="{00000000-0005-0000-0000-000013000000}"/>
    <cellStyle name="20% - Accent1 2 2" xfId="23" xr:uid="{00000000-0005-0000-0000-000014000000}"/>
    <cellStyle name="20% - Accent1 2 2 2" xfId="171" xr:uid="{00000000-0005-0000-0000-000015000000}"/>
    <cellStyle name="20% - Accent1 2 3" xfId="172" xr:uid="{00000000-0005-0000-0000-000016000000}"/>
    <cellStyle name="20% - Accent1 3" xfId="173" xr:uid="{00000000-0005-0000-0000-000017000000}"/>
    <cellStyle name="20% - Accent1 4" xfId="174" xr:uid="{00000000-0005-0000-0000-000018000000}"/>
    <cellStyle name="20% - Accent2" xfId="24" xr:uid="{00000000-0005-0000-0000-000019000000}"/>
    <cellStyle name="20% - Accent2 2" xfId="25" xr:uid="{00000000-0005-0000-0000-00001A000000}"/>
    <cellStyle name="20% - Accent2 2 2" xfId="26" xr:uid="{00000000-0005-0000-0000-00001B000000}"/>
    <cellStyle name="20% - Accent2 2 2 2" xfId="175" xr:uid="{00000000-0005-0000-0000-00001C000000}"/>
    <cellStyle name="20% - Accent2 2 3" xfId="176" xr:uid="{00000000-0005-0000-0000-00001D000000}"/>
    <cellStyle name="20% - Accent2 3" xfId="177" xr:uid="{00000000-0005-0000-0000-00001E000000}"/>
    <cellStyle name="20% - Accent2 4" xfId="178" xr:uid="{00000000-0005-0000-0000-00001F000000}"/>
    <cellStyle name="20% - Accent3" xfId="27" xr:uid="{00000000-0005-0000-0000-000020000000}"/>
    <cellStyle name="20% - Accent3 2" xfId="28" xr:uid="{00000000-0005-0000-0000-000021000000}"/>
    <cellStyle name="20% - Accent3 2 2" xfId="29" xr:uid="{00000000-0005-0000-0000-000022000000}"/>
    <cellStyle name="20% - Accent3 2 2 2" xfId="179" xr:uid="{00000000-0005-0000-0000-000023000000}"/>
    <cellStyle name="20% - Accent3 2 3" xfId="180" xr:uid="{00000000-0005-0000-0000-000024000000}"/>
    <cellStyle name="20% - Accent3 3" xfId="181" xr:uid="{00000000-0005-0000-0000-000025000000}"/>
    <cellStyle name="20% - Accent3 4" xfId="182" xr:uid="{00000000-0005-0000-0000-000026000000}"/>
    <cellStyle name="20% - Accent4" xfId="30" xr:uid="{00000000-0005-0000-0000-000027000000}"/>
    <cellStyle name="20% - Accent4 2" xfId="31" xr:uid="{00000000-0005-0000-0000-000028000000}"/>
    <cellStyle name="20% - Accent4 2 2" xfId="32" xr:uid="{00000000-0005-0000-0000-000029000000}"/>
    <cellStyle name="20% - Accent4 2 2 2" xfId="183" xr:uid="{00000000-0005-0000-0000-00002A000000}"/>
    <cellStyle name="20% - Accent4 2 3" xfId="184" xr:uid="{00000000-0005-0000-0000-00002B000000}"/>
    <cellStyle name="20% - Accent4 3" xfId="185" xr:uid="{00000000-0005-0000-0000-00002C000000}"/>
    <cellStyle name="20% - Accent4 4" xfId="186" xr:uid="{00000000-0005-0000-0000-00002D000000}"/>
    <cellStyle name="20% - Accent5" xfId="33" xr:uid="{00000000-0005-0000-0000-00002E000000}"/>
    <cellStyle name="20% - Accent5 2" xfId="34" xr:uid="{00000000-0005-0000-0000-00002F000000}"/>
    <cellStyle name="20% - Accent5 2 2" xfId="35" xr:uid="{00000000-0005-0000-0000-000030000000}"/>
    <cellStyle name="20% - Accent5 2 2 2" xfId="187" xr:uid="{00000000-0005-0000-0000-000031000000}"/>
    <cellStyle name="20% - Accent5 2 3" xfId="188" xr:uid="{00000000-0005-0000-0000-000032000000}"/>
    <cellStyle name="20% - Accent5 3" xfId="189" xr:uid="{00000000-0005-0000-0000-000033000000}"/>
    <cellStyle name="20% - Accent5 4" xfId="190" xr:uid="{00000000-0005-0000-0000-000034000000}"/>
    <cellStyle name="20% - Accent6" xfId="36" xr:uid="{00000000-0005-0000-0000-000035000000}"/>
    <cellStyle name="20% - Accent6 2" xfId="37" xr:uid="{00000000-0005-0000-0000-000036000000}"/>
    <cellStyle name="20% - Accent6 2 2" xfId="38" xr:uid="{00000000-0005-0000-0000-000037000000}"/>
    <cellStyle name="20% - Accent6 2 2 2" xfId="191" xr:uid="{00000000-0005-0000-0000-000038000000}"/>
    <cellStyle name="20% - Accent6 2 3" xfId="192" xr:uid="{00000000-0005-0000-0000-000039000000}"/>
    <cellStyle name="20% - Accent6 3" xfId="193" xr:uid="{00000000-0005-0000-0000-00003A000000}"/>
    <cellStyle name="20% - Accent6 4" xfId="194" xr:uid="{00000000-0005-0000-0000-00003B000000}"/>
    <cellStyle name="40% - Accent1" xfId="39" xr:uid="{00000000-0005-0000-0000-00003C000000}"/>
    <cellStyle name="40% - Accent1 2" xfId="40" xr:uid="{00000000-0005-0000-0000-00003D000000}"/>
    <cellStyle name="40% - Accent1 2 2" xfId="41" xr:uid="{00000000-0005-0000-0000-00003E000000}"/>
    <cellStyle name="40% - Accent1 2 2 2" xfId="195" xr:uid="{00000000-0005-0000-0000-00003F000000}"/>
    <cellStyle name="40% - Accent1 2 3" xfId="196" xr:uid="{00000000-0005-0000-0000-000040000000}"/>
    <cellStyle name="40% - Accent1 3" xfId="197" xr:uid="{00000000-0005-0000-0000-000041000000}"/>
    <cellStyle name="40% - Accent1 4" xfId="198" xr:uid="{00000000-0005-0000-0000-000042000000}"/>
    <cellStyle name="40% - Accent2" xfId="42" xr:uid="{00000000-0005-0000-0000-000043000000}"/>
    <cellStyle name="40% - Accent2 2" xfId="43" xr:uid="{00000000-0005-0000-0000-000044000000}"/>
    <cellStyle name="40% - Accent2 2 2" xfId="44" xr:uid="{00000000-0005-0000-0000-000045000000}"/>
    <cellStyle name="40% - Accent2 2 2 2" xfId="199" xr:uid="{00000000-0005-0000-0000-000046000000}"/>
    <cellStyle name="40% - Accent2 2 3" xfId="200" xr:uid="{00000000-0005-0000-0000-000047000000}"/>
    <cellStyle name="40% - Accent2 3" xfId="201" xr:uid="{00000000-0005-0000-0000-000048000000}"/>
    <cellStyle name="40% - Accent2 4" xfId="202" xr:uid="{00000000-0005-0000-0000-000049000000}"/>
    <cellStyle name="40% - Accent3" xfId="45" xr:uid="{00000000-0005-0000-0000-00004A000000}"/>
    <cellStyle name="40% - Accent3 2" xfId="46" xr:uid="{00000000-0005-0000-0000-00004B000000}"/>
    <cellStyle name="40% - Accent3 2 2" xfId="47" xr:uid="{00000000-0005-0000-0000-00004C000000}"/>
    <cellStyle name="40% - Accent3 2 2 2" xfId="203" xr:uid="{00000000-0005-0000-0000-00004D000000}"/>
    <cellStyle name="40% - Accent3 2 3" xfId="204" xr:uid="{00000000-0005-0000-0000-00004E000000}"/>
    <cellStyle name="40% - Accent3 3" xfId="205" xr:uid="{00000000-0005-0000-0000-00004F000000}"/>
    <cellStyle name="40% - Accent3 4" xfId="206" xr:uid="{00000000-0005-0000-0000-000050000000}"/>
    <cellStyle name="40% - Accent4" xfId="48" xr:uid="{00000000-0005-0000-0000-000051000000}"/>
    <cellStyle name="40% - Accent4 2" xfId="49" xr:uid="{00000000-0005-0000-0000-000052000000}"/>
    <cellStyle name="40% - Accent4 2 2" xfId="50" xr:uid="{00000000-0005-0000-0000-000053000000}"/>
    <cellStyle name="40% - Accent4 2 2 2" xfId="207" xr:uid="{00000000-0005-0000-0000-000054000000}"/>
    <cellStyle name="40% - Accent4 2 3" xfId="208" xr:uid="{00000000-0005-0000-0000-000055000000}"/>
    <cellStyle name="40% - Accent4 3" xfId="209" xr:uid="{00000000-0005-0000-0000-000056000000}"/>
    <cellStyle name="40% - Accent4 4" xfId="210" xr:uid="{00000000-0005-0000-0000-000057000000}"/>
    <cellStyle name="40% - Accent5" xfId="51" xr:uid="{00000000-0005-0000-0000-000058000000}"/>
    <cellStyle name="40% - Accent5 2" xfId="52" xr:uid="{00000000-0005-0000-0000-000059000000}"/>
    <cellStyle name="40% - Accent5 2 2" xfId="53" xr:uid="{00000000-0005-0000-0000-00005A000000}"/>
    <cellStyle name="40% - Accent5 2 2 2" xfId="211" xr:uid="{00000000-0005-0000-0000-00005B000000}"/>
    <cellStyle name="40% - Accent5 2 3" xfId="212" xr:uid="{00000000-0005-0000-0000-00005C000000}"/>
    <cellStyle name="40% - Accent5 3" xfId="213" xr:uid="{00000000-0005-0000-0000-00005D000000}"/>
    <cellStyle name="40% - Accent5 4" xfId="214" xr:uid="{00000000-0005-0000-0000-00005E000000}"/>
    <cellStyle name="40% - Accent6" xfId="54" xr:uid="{00000000-0005-0000-0000-00005F000000}"/>
    <cellStyle name="40% - Accent6 2" xfId="55" xr:uid="{00000000-0005-0000-0000-000060000000}"/>
    <cellStyle name="40% - Accent6 2 2" xfId="56" xr:uid="{00000000-0005-0000-0000-000061000000}"/>
    <cellStyle name="40% - Accent6 2 2 2" xfId="215" xr:uid="{00000000-0005-0000-0000-000062000000}"/>
    <cellStyle name="40% - Accent6 2 3" xfId="216" xr:uid="{00000000-0005-0000-0000-000063000000}"/>
    <cellStyle name="40% - Accent6 3" xfId="217" xr:uid="{00000000-0005-0000-0000-000064000000}"/>
    <cellStyle name="40% - Accent6 4" xfId="218" xr:uid="{00000000-0005-0000-0000-000065000000}"/>
    <cellStyle name="60% - Accent1" xfId="57" xr:uid="{00000000-0005-0000-0000-000066000000}"/>
    <cellStyle name="60% - Accent1 2" xfId="58" xr:uid="{00000000-0005-0000-0000-000067000000}"/>
    <cellStyle name="60% - Accent1 2 2" xfId="59" xr:uid="{00000000-0005-0000-0000-000068000000}"/>
    <cellStyle name="60% - Accent1 2 2 2" xfId="219" xr:uid="{00000000-0005-0000-0000-000069000000}"/>
    <cellStyle name="60% - Accent1 2 3" xfId="220" xr:uid="{00000000-0005-0000-0000-00006A000000}"/>
    <cellStyle name="60% - Accent1 3" xfId="221" xr:uid="{00000000-0005-0000-0000-00006B000000}"/>
    <cellStyle name="60% - Accent2" xfId="60" xr:uid="{00000000-0005-0000-0000-00006C000000}"/>
    <cellStyle name="60% - Accent2 2" xfId="61" xr:uid="{00000000-0005-0000-0000-00006D000000}"/>
    <cellStyle name="60% - Accent2 2 2" xfId="62" xr:uid="{00000000-0005-0000-0000-00006E000000}"/>
    <cellStyle name="60% - Accent2 2 2 2" xfId="222" xr:uid="{00000000-0005-0000-0000-00006F000000}"/>
    <cellStyle name="60% - Accent2 2 3" xfId="223" xr:uid="{00000000-0005-0000-0000-000070000000}"/>
    <cellStyle name="60% - Accent2 3" xfId="224" xr:uid="{00000000-0005-0000-0000-000071000000}"/>
    <cellStyle name="60% - Accent3" xfId="63" xr:uid="{00000000-0005-0000-0000-000072000000}"/>
    <cellStyle name="60% - Accent3 2" xfId="64" xr:uid="{00000000-0005-0000-0000-000073000000}"/>
    <cellStyle name="60% - Accent3 2 2" xfId="65" xr:uid="{00000000-0005-0000-0000-000074000000}"/>
    <cellStyle name="60% - Accent3 2 2 2" xfId="225" xr:uid="{00000000-0005-0000-0000-000075000000}"/>
    <cellStyle name="60% - Accent3 2 3" xfId="226" xr:uid="{00000000-0005-0000-0000-000076000000}"/>
    <cellStyle name="60% - Accent3 3" xfId="227" xr:uid="{00000000-0005-0000-0000-000077000000}"/>
    <cellStyle name="60% - Accent4" xfId="66" xr:uid="{00000000-0005-0000-0000-000078000000}"/>
    <cellStyle name="60% - Accent4 2" xfId="67" xr:uid="{00000000-0005-0000-0000-000079000000}"/>
    <cellStyle name="60% - Accent4 2 2" xfId="68" xr:uid="{00000000-0005-0000-0000-00007A000000}"/>
    <cellStyle name="60% - Accent4 2 2 2" xfId="228" xr:uid="{00000000-0005-0000-0000-00007B000000}"/>
    <cellStyle name="60% - Accent4 2 3" xfId="229" xr:uid="{00000000-0005-0000-0000-00007C000000}"/>
    <cellStyle name="60% - Accent4 3" xfId="230" xr:uid="{00000000-0005-0000-0000-00007D000000}"/>
    <cellStyle name="60% - Accent5" xfId="69" xr:uid="{00000000-0005-0000-0000-00007E000000}"/>
    <cellStyle name="60% - Accent5 2" xfId="70" xr:uid="{00000000-0005-0000-0000-00007F000000}"/>
    <cellStyle name="60% - Accent5 2 2" xfId="71" xr:uid="{00000000-0005-0000-0000-000080000000}"/>
    <cellStyle name="60% - Accent5 2 2 2" xfId="231" xr:uid="{00000000-0005-0000-0000-000081000000}"/>
    <cellStyle name="60% - Accent5 2 3" xfId="232" xr:uid="{00000000-0005-0000-0000-000082000000}"/>
    <cellStyle name="60% - Accent5 3" xfId="233" xr:uid="{00000000-0005-0000-0000-000083000000}"/>
    <cellStyle name="60% - Accent6" xfId="72" xr:uid="{00000000-0005-0000-0000-000084000000}"/>
    <cellStyle name="60% - Accent6 2" xfId="73" xr:uid="{00000000-0005-0000-0000-000085000000}"/>
    <cellStyle name="60% - Accent6 2 2" xfId="74" xr:uid="{00000000-0005-0000-0000-000086000000}"/>
    <cellStyle name="60% - Accent6 2 2 2" xfId="234" xr:uid="{00000000-0005-0000-0000-000087000000}"/>
    <cellStyle name="60% - Accent6 2 3" xfId="235" xr:uid="{00000000-0005-0000-0000-000088000000}"/>
    <cellStyle name="60% - Accent6 3" xfId="236" xr:uid="{00000000-0005-0000-0000-000089000000}"/>
    <cellStyle name="Accent1 2" xfId="75" xr:uid="{00000000-0005-0000-0000-00008A000000}"/>
    <cellStyle name="Accent1 2 2" xfId="76" xr:uid="{00000000-0005-0000-0000-00008B000000}"/>
    <cellStyle name="Accent1 2 2 2" xfId="237" xr:uid="{00000000-0005-0000-0000-00008C000000}"/>
    <cellStyle name="Accent1 2 3" xfId="238" xr:uid="{00000000-0005-0000-0000-00008D000000}"/>
    <cellStyle name="Accent1 3" xfId="239" xr:uid="{00000000-0005-0000-0000-00008E000000}"/>
    <cellStyle name="Accent2 2" xfId="77" xr:uid="{00000000-0005-0000-0000-00008F000000}"/>
    <cellStyle name="Accent2 2 2" xfId="78" xr:uid="{00000000-0005-0000-0000-000090000000}"/>
    <cellStyle name="Accent2 2 2 2" xfId="240" xr:uid="{00000000-0005-0000-0000-000091000000}"/>
    <cellStyle name="Accent2 2 3" xfId="241" xr:uid="{00000000-0005-0000-0000-000092000000}"/>
    <cellStyle name="Accent2 3" xfId="242" xr:uid="{00000000-0005-0000-0000-000093000000}"/>
    <cellStyle name="Accent3 2" xfId="79" xr:uid="{00000000-0005-0000-0000-000094000000}"/>
    <cellStyle name="Accent3 2 2" xfId="80" xr:uid="{00000000-0005-0000-0000-000095000000}"/>
    <cellStyle name="Accent3 2 2 2" xfId="243" xr:uid="{00000000-0005-0000-0000-000096000000}"/>
    <cellStyle name="Accent3 2 3" xfId="244" xr:uid="{00000000-0005-0000-0000-000097000000}"/>
    <cellStyle name="Accent3 3" xfId="245" xr:uid="{00000000-0005-0000-0000-000098000000}"/>
    <cellStyle name="Accent4 2" xfId="81" xr:uid="{00000000-0005-0000-0000-000099000000}"/>
    <cellStyle name="Accent4 2 2" xfId="82" xr:uid="{00000000-0005-0000-0000-00009A000000}"/>
    <cellStyle name="Accent4 2 2 2" xfId="246" xr:uid="{00000000-0005-0000-0000-00009B000000}"/>
    <cellStyle name="Accent4 2 3" xfId="247" xr:uid="{00000000-0005-0000-0000-00009C000000}"/>
    <cellStyle name="Accent4 3" xfId="248" xr:uid="{00000000-0005-0000-0000-00009D000000}"/>
    <cellStyle name="Accent5 2" xfId="83" xr:uid="{00000000-0005-0000-0000-00009E000000}"/>
    <cellStyle name="Accent5 2 2" xfId="84" xr:uid="{00000000-0005-0000-0000-00009F000000}"/>
    <cellStyle name="Accent5 2 2 2" xfId="249" xr:uid="{00000000-0005-0000-0000-0000A0000000}"/>
    <cellStyle name="Accent5 2 3" xfId="250" xr:uid="{00000000-0005-0000-0000-0000A1000000}"/>
    <cellStyle name="Accent5 3" xfId="251" xr:uid="{00000000-0005-0000-0000-0000A2000000}"/>
    <cellStyle name="Accent6 2" xfId="85" xr:uid="{00000000-0005-0000-0000-0000A3000000}"/>
    <cellStyle name="Accent6 2 2" xfId="86" xr:uid="{00000000-0005-0000-0000-0000A4000000}"/>
    <cellStyle name="Accent6 2 2 2" xfId="252" xr:uid="{00000000-0005-0000-0000-0000A5000000}"/>
    <cellStyle name="Accent6 2 3" xfId="253" xr:uid="{00000000-0005-0000-0000-0000A6000000}"/>
    <cellStyle name="Accent6 3" xfId="254" xr:uid="{00000000-0005-0000-0000-0000A7000000}"/>
    <cellStyle name="Açıklama Metni 2" xfId="87" xr:uid="{00000000-0005-0000-0000-0000A8000000}"/>
    <cellStyle name="Ana Başlık 2" xfId="88" xr:uid="{00000000-0005-0000-0000-0000A9000000}"/>
    <cellStyle name="Bad 2" xfId="89" xr:uid="{00000000-0005-0000-0000-0000AA000000}"/>
    <cellStyle name="Bad 2 2" xfId="90" xr:uid="{00000000-0005-0000-0000-0000AB000000}"/>
    <cellStyle name="Bad 2 2 2" xfId="255" xr:uid="{00000000-0005-0000-0000-0000AC000000}"/>
    <cellStyle name="Bad 2 3" xfId="256" xr:uid="{00000000-0005-0000-0000-0000AD000000}"/>
    <cellStyle name="Bad 3" xfId="257" xr:uid="{00000000-0005-0000-0000-0000AE000000}"/>
    <cellStyle name="Bağlı Hücre 2" xfId="91" xr:uid="{00000000-0005-0000-0000-0000AF000000}"/>
    <cellStyle name="Başlık 1 2" xfId="92" xr:uid="{00000000-0005-0000-0000-0000B0000000}"/>
    <cellStyle name="Başlık 2 2" xfId="93" xr:uid="{00000000-0005-0000-0000-0000B1000000}"/>
    <cellStyle name="Başlık 3 2" xfId="94" xr:uid="{00000000-0005-0000-0000-0000B2000000}"/>
    <cellStyle name="Başlık 4 2" xfId="95" xr:uid="{00000000-0005-0000-0000-0000B3000000}"/>
    <cellStyle name="Calculation 2" xfId="96" xr:uid="{00000000-0005-0000-0000-0000B4000000}"/>
    <cellStyle name="Calculation 2 2" xfId="97" xr:uid="{00000000-0005-0000-0000-0000B5000000}"/>
    <cellStyle name="Calculation 2 2 2" xfId="258" xr:uid="{00000000-0005-0000-0000-0000B6000000}"/>
    <cellStyle name="Calculation 2 3" xfId="259" xr:uid="{00000000-0005-0000-0000-0000B7000000}"/>
    <cellStyle name="Calculation 3" xfId="260" xr:uid="{00000000-0005-0000-0000-0000B8000000}"/>
    <cellStyle name="Check Cell 2" xfId="98" xr:uid="{00000000-0005-0000-0000-0000B9000000}"/>
    <cellStyle name="Check Cell 2 2" xfId="99" xr:uid="{00000000-0005-0000-0000-0000BA000000}"/>
    <cellStyle name="Check Cell 2 2 2" xfId="261" xr:uid="{00000000-0005-0000-0000-0000BB000000}"/>
    <cellStyle name="Check Cell 2 3" xfId="262" xr:uid="{00000000-0005-0000-0000-0000BC000000}"/>
    <cellStyle name="Check Cell 3" xfId="263" xr:uid="{00000000-0005-0000-0000-0000BD000000}"/>
    <cellStyle name="Comma 2" xfId="100" xr:uid="{00000000-0005-0000-0000-0000BE000000}"/>
    <cellStyle name="Comma 2 2" xfId="101" xr:uid="{00000000-0005-0000-0000-0000BF000000}"/>
    <cellStyle name="Comma 2 3" xfId="264" xr:uid="{00000000-0005-0000-0000-0000C0000000}"/>
    <cellStyle name="Çıkış 2" xfId="102" xr:uid="{00000000-0005-0000-0000-0000C1000000}"/>
    <cellStyle name="Explanatory Text" xfId="103" xr:uid="{00000000-0005-0000-0000-0000C2000000}"/>
    <cellStyle name="Explanatory Text 2" xfId="104" xr:uid="{00000000-0005-0000-0000-0000C3000000}"/>
    <cellStyle name="Explanatory Text 2 2" xfId="105" xr:uid="{00000000-0005-0000-0000-0000C4000000}"/>
    <cellStyle name="Explanatory Text 2 2 2" xfId="265" xr:uid="{00000000-0005-0000-0000-0000C5000000}"/>
    <cellStyle name="Explanatory Text 2 3" xfId="266" xr:uid="{00000000-0005-0000-0000-0000C6000000}"/>
    <cellStyle name="Explanatory Text 3" xfId="267" xr:uid="{00000000-0005-0000-0000-0000C7000000}"/>
    <cellStyle name="Giriş 2" xfId="106" xr:uid="{00000000-0005-0000-0000-0000C8000000}"/>
    <cellStyle name="Good 2" xfId="107" xr:uid="{00000000-0005-0000-0000-0000C9000000}"/>
    <cellStyle name="Good 2 2" xfId="108" xr:uid="{00000000-0005-0000-0000-0000CA000000}"/>
    <cellStyle name="Good 2 2 2" xfId="268" xr:uid="{00000000-0005-0000-0000-0000CB000000}"/>
    <cellStyle name="Good 2 3" xfId="269" xr:uid="{00000000-0005-0000-0000-0000CC000000}"/>
    <cellStyle name="Good 3" xfId="270" xr:uid="{00000000-0005-0000-0000-0000CD000000}"/>
    <cellStyle name="Heading 1" xfId="109" xr:uid="{00000000-0005-0000-0000-0000CE000000}"/>
    <cellStyle name="Heading 1 2" xfId="110" xr:uid="{00000000-0005-0000-0000-0000CF000000}"/>
    <cellStyle name="Heading 2" xfId="111" xr:uid="{00000000-0005-0000-0000-0000D0000000}"/>
    <cellStyle name="Heading 2 2" xfId="112" xr:uid="{00000000-0005-0000-0000-0000D1000000}"/>
    <cellStyle name="Heading 3" xfId="113" xr:uid="{00000000-0005-0000-0000-0000D2000000}"/>
    <cellStyle name="Heading 3 2" xfId="114" xr:uid="{00000000-0005-0000-0000-0000D3000000}"/>
    <cellStyle name="Heading 4" xfId="115" xr:uid="{00000000-0005-0000-0000-0000D4000000}"/>
    <cellStyle name="Heading 4 2" xfId="116" xr:uid="{00000000-0005-0000-0000-0000D5000000}"/>
    <cellStyle name="Hesaplama 2" xfId="271" xr:uid="{00000000-0005-0000-0000-0000D6000000}"/>
    <cellStyle name="Input" xfId="117" xr:uid="{00000000-0005-0000-0000-0000D7000000}"/>
    <cellStyle name="Input 2" xfId="118" xr:uid="{00000000-0005-0000-0000-0000D8000000}"/>
    <cellStyle name="Input 2 2" xfId="119" xr:uid="{00000000-0005-0000-0000-0000D9000000}"/>
    <cellStyle name="Input 2 2 2" xfId="272" xr:uid="{00000000-0005-0000-0000-0000DA000000}"/>
    <cellStyle name="Input 2 3" xfId="273" xr:uid="{00000000-0005-0000-0000-0000DB000000}"/>
    <cellStyle name="Input 3" xfId="274" xr:uid="{00000000-0005-0000-0000-0000DC000000}"/>
    <cellStyle name="İşaretli Hücre 2" xfId="275" xr:uid="{00000000-0005-0000-0000-0000DD000000}"/>
    <cellStyle name="İyi 2" xfId="276" xr:uid="{00000000-0005-0000-0000-0000DE000000}"/>
    <cellStyle name="Kötü 2" xfId="277" xr:uid="{00000000-0005-0000-0000-0000DF000000}"/>
    <cellStyle name="Linked Cell" xfId="120" xr:uid="{00000000-0005-0000-0000-0000E0000000}"/>
    <cellStyle name="Linked Cell 2" xfId="121" xr:uid="{00000000-0005-0000-0000-0000E1000000}"/>
    <cellStyle name="Linked Cell 2 2" xfId="122" xr:uid="{00000000-0005-0000-0000-0000E2000000}"/>
    <cellStyle name="Linked Cell 2 2 2" xfId="278" xr:uid="{00000000-0005-0000-0000-0000E3000000}"/>
    <cellStyle name="Linked Cell 2 3" xfId="279" xr:uid="{00000000-0005-0000-0000-0000E4000000}"/>
    <cellStyle name="Linked Cell 3" xfId="280" xr:uid="{00000000-0005-0000-0000-0000E5000000}"/>
    <cellStyle name="Neutral 2" xfId="123" xr:uid="{00000000-0005-0000-0000-0000E6000000}"/>
    <cellStyle name="Neutral 2 2" xfId="124" xr:uid="{00000000-0005-0000-0000-0000E7000000}"/>
    <cellStyle name="Neutral 2 2 2" xfId="281" xr:uid="{00000000-0005-0000-0000-0000E8000000}"/>
    <cellStyle name="Neutral 2 3" xfId="282" xr:uid="{00000000-0005-0000-0000-0000E9000000}"/>
    <cellStyle name="Neutral 3" xfId="283" xr:uid="{00000000-0005-0000-0000-0000EA000000}"/>
    <cellStyle name="Normal" xfId="0" builtinId="0"/>
    <cellStyle name="Normal 2" xfId="336" xr:uid="{00000000-0005-0000-0000-0000EC000000}"/>
    <cellStyle name="Normal 2 2" xfId="125" xr:uid="{00000000-0005-0000-0000-0000ED000000}"/>
    <cellStyle name="Normal 2 2 2" xfId="284" xr:uid="{00000000-0005-0000-0000-0000EE000000}"/>
    <cellStyle name="Normal 2 3" xfId="126" xr:uid="{00000000-0005-0000-0000-0000EF000000}"/>
    <cellStyle name="Normal 2 3 2" xfId="127" xr:uid="{00000000-0005-0000-0000-0000F0000000}"/>
    <cellStyle name="Normal 2 3 2 2" xfId="285" xr:uid="{00000000-0005-0000-0000-0000F1000000}"/>
    <cellStyle name="Normal 2 3 3" xfId="286" xr:uid="{00000000-0005-0000-0000-0000F2000000}"/>
    <cellStyle name="Normal 3" xfId="128" xr:uid="{00000000-0005-0000-0000-0000F3000000}"/>
    <cellStyle name="Normal 3 2" xfId="287" xr:uid="{00000000-0005-0000-0000-0000F4000000}"/>
    <cellStyle name="Normal 4" xfId="129" xr:uid="{00000000-0005-0000-0000-0000F5000000}"/>
    <cellStyle name="Normal 4 2" xfId="130" xr:uid="{00000000-0005-0000-0000-0000F6000000}"/>
    <cellStyle name="Normal 4 2 2" xfId="131" xr:uid="{00000000-0005-0000-0000-0000F7000000}"/>
    <cellStyle name="Normal 4 2 2 2" xfId="288" xr:uid="{00000000-0005-0000-0000-0000F8000000}"/>
    <cellStyle name="Normal 4 2 3" xfId="289" xr:uid="{00000000-0005-0000-0000-0000F9000000}"/>
    <cellStyle name="Normal 4 3" xfId="290" xr:uid="{00000000-0005-0000-0000-0000FA000000}"/>
    <cellStyle name="Normal 4 4" xfId="291" xr:uid="{00000000-0005-0000-0000-0000FB000000}"/>
    <cellStyle name="Normal 5" xfId="292" xr:uid="{00000000-0005-0000-0000-0000FC000000}"/>
    <cellStyle name="Normal 5 2" xfId="293" xr:uid="{00000000-0005-0000-0000-0000FD000000}"/>
    <cellStyle name="Normal 5 3" xfId="294" xr:uid="{00000000-0005-0000-0000-0000FE000000}"/>
    <cellStyle name="Normal 6" xfId="337" xr:uid="{00000000-0005-0000-0000-0000FF000000}"/>
    <cellStyle name="Normal_MAYIS_2009_İHRACAT_RAKAMLARI" xfId="2" xr:uid="{00000000-0005-0000-0000-000000010000}"/>
    <cellStyle name="Not 2" xfId="132" xr:uid="{00000000-0005-0000-0000-000001010000}"/>
    <cellStyle name="Not 3" xfId="295" xr:uid="{00000000-0005-0000-0000-000002010000}"/>
    <cellStyle name="Note 2" xfId="133" xr:uid="{00000000-0005-0000-0000-000003010000}"/>
    <cellStyle name="Note 2 2" xfId="134" xr:uid="{00000000-0005-0000-0000-000004010000}"/>
    <cellStyle name="Note 2 2 2" xfId="135" xr:uid="{00000000-0005-0000-0000-000005010000}"/>
    <cellStyle name="Note 2 2 2 2" xfId="136" xr:uid="{00000000-0005-0000-0000-000006010000}"/>
    <cellStyle name="Note 2 2 2 2 2" xfId="296" xr:uid="{00000000-0005-0000-0000-000007010000}"/>
    <cellStyle name="Note 2 2 2 3" xfId="297" xr:uid="{00000000-0005-0000-0000-000008010000}"/>
    <cellStyle name="Note 2 2 3" xfId="137" xr:uid="{00000000-0005-0000-0000-000009010000}"/>
    <cellStyle name="Note 2 2 3 2" xfId="138" xr:uid="{00000000-0005-0000-0000-00000A010000}"/>
    <cellStyle name="Note 2 2 3 2 2" xfId="139" xr:uid="{00000000-0005-0000-0000-00000B010000}"/>
    <cellStyle name="Note 2 2 3 2 2 2" xfId="298" xr:uid="{00000000-0005-0000-0000-00000C010000}"/>
    <cellStyle name="Note 2 2 3 2 3" xfId="299" xr:uid="{00000000-0005-0000-0000-00000D010000}"/>
    <cellStyle name="Note 2 2 3 3" xfId="140" xr:uid="{00000000-0005-0000-0000-00000E010000}"/>
    <cellStyle name="Note 2 2 3 3 2" xfId="141" xr:uid="{00000000-0005-0000-0000-00000F010000}"/>
    <cellStyle name="Note 2 2 3 3 2 2" xfId="300" xr:uid="{00000000-0005-0000-0000-000010010000}"/>
    <cellStyle name="Note 2 2 3 3 3" xfId="301" xr:uid="{00000000-0005-0000-0000-000011010000}"/>
    <cellStyle name="Note 2 2 3 4" xfId="302" xr:uid="{00000000-0005-0000-0000-000012010000}"/>
    <cellStyle name="Note 2 2 4" xfId="142" xr:uid="{00000000-0005-0000-0000-000013010000}"/>
    <cellStyle name="Note 2 2 4 2" xfId="143" xr:uid="{00000000-0005-0000-0000-000014010000}"/>
    <cellStyle name="Note 2 2 4 2 2" xfId="303" xr:uid="{00000000-0005-0000-0000-000015010000}"/>
    <cellStyle name="Note 2 2 4 3" xfId="304" xr:uid="{00000000-0005-0000-0000-000016010000}"/>
    <cellStyle name="Note 2 2 5" xfId="305" xr:uid="{00000000-0005-0000-0000-000017010000}"/>
    <cellStyle name="Note 2 2 6" xfId="306" xr:uid="{00000000-0005-0000-0000-000018010000}"/>
    <cellStyle name="Note 2 3" xfId="144" xr:uid="{00000000-0005-0000-0000-000019010000}"/>
    <cellStyle name="Note 2 3 2" xfId="145" xr:uid="{00000000-0005-0000-0000-00001A010000}"/>
    <cellStyle name="Note 2 3 2 2" xfId="146" xr:uid="{00000000-0005-0000-0000-00001B010000}"/>
    <cellStyle name="Note 2 3 2 2 2" xfId="307" xr:uid="{00000000-0005-0000-0000-00001C010000}"/>
    <cellStyle name="Note 2 3 2 3" xfId="308" xr:uid="{00000000-0005-0000-0000-00001D010000}"/>
    <cellStyle name="Note 2 3 3" xfId="147" xr:uid="{00000000-0005-0000-0000-00001E010000}"/>
    <cellStyle name="Note 2 3 3 2" xfId="148" xr:uid="{00000000-0005-0000-0000-00001F010000}"/>
    <cellStyle name="Note 2 3 3 2 2" xfId="309" xr:uid="{00000000-0005-0000-0000-000020010000}"/>
    <cellStyle name="Note 2 3 3 3" xfId="310" xr:uid="{00000000-0005-0000-0000-000021010000}"/>
    <cellStyle name="Note 2 3 4" xfId="311" xr:uid="{00000000-0005-0000-0000-000022010000}"/>
    <cellStyle name="Note 2 4" xfId="149" xr:uid="{00000000-0005-0000-0000-000023010000}"/>
    <cellStyle name="Note 2 4 2" xfId="150" xr:uid="{00000000-0005-0000-0000-000024010000}"/>
    <cellStyle name="Note 2 4 2 2" xfId="312" xr:uid="{00000000-0005-0000-0000-000025010000}"/>
    <cellStyle name="Note 2 4 3" xfId="313" xr:uid="{00000000-0005-0000-0000-000026010000}"/>
    <cellStyle name="Note 2 5" xfId="314" xr:uid="{00000000-0005-0000-0000-000027010000}"/>
    <cellStyle name="Note 3" xfId="151" xr:uid="{00000000-0005-0000-0000-000028010000}"/>
    <cellStyle name="Note 3 2" xfId="315" xr:uid="{00000000-0005-0000-0000-000029010000}"/>
    <cellStyle name="Nötr 2" xfId="316" xr:uid="{00000000-0005-0000-0000-00002A010000}"/>
    <cellStyle name="Output" xfId="152" xr:uid="{00000000-0005-0000-0000-00002B010000}"/>
    <cellStyle name="Output 2" xfId="153" xr:uid="{00000000-0005-0000-0000-00002C010000}"/>
    <cellStyle name="Output 2 2" xfId="154" xr:uid="{00000000-0005-0000-0000-00002D010000}"/>
    <cellStyle name="Output 2 2 2" xfId="317" xr:uid="{00000000-0005-0000-0000-00002E010000}"/>
    <cellStyle name="Output 2 3" xfId="318" xr:uid="{00000000-0005-0000-0000-00002F010000}"/>
    <cellStyle name="Output 3" xfId="319" xr:uid="{00000000-0005-0000-0000-000030010000}"/>
    <cellStyle name="Percent 2" xfId="155" xr:uid="{00000000-0005-0000-0000-000031010000}"/>
    <cellStyle name="Percent 2 2" xfId="156" xr:uid="{00000000-0005-0000-0000-000032010000}"/>
    <cellStyle name="Percent 2 2 2" xfId="320" xr:uid="{00000000-0005-0000-0000-000033010000}"/>
    <cellStyle name="Percent 2 3" xfId="321" xr:uid="{00000000-0005-0000-0000-000034010000}"/>
    <cellStyle name="Percent 3" xfId="157" xr:uid="{00000000-0005-0000-0000-000035010000}"/>
    <cellStyle name="Percent 3 2" xfId="322" xr:uid="{00000000-0005-0000-0000-000036010000}"/>
    <cellStyle name="Title" xfId="158" xr:uid="{00000000-0005-0000-0000-000037010000}"/>
    <cellStyle name="Title 2" xfId="159" xr:uid="{00000000-0005-0000-0000-000038010000}"/>
    <cellStyle name="Toplam 2" xfId="160" xr:uid="{00000000-0005-0000-0000-000039010000}"/>
    <cellStyle name="Total" xfId="161" xr:uid="{00000000-0005-0000-0000-00003A010000}"/>
    <cellStyle name="Total 2" xfId="162" xr:uid="{00000000-0005-0000-0000-00003B010000}"/>
    <cellStyle name="Total 2 2" xfId="163" xr:uid="{00000000-0005-0000-0000-00003C010000}"/>
    <cellStyle name="Total 2 2 2" xfId="323" xr:uid="{00000000-0005-0000-0000-00003D010000}"/>
    <cellStyle name="Total 2 3" xfId="324" xr:uid="{00000000-0005-0000-0000-00003E010000}"/>
    <cellStyle name="Total 3" xfId="325" xr:uid="{00000000-0005-0000-0000-00003F010000}"/>
    <cellStyle name="Uyarı Metni 2" xfId="164" xr:uid="{00000000-0005-0000-0000-000040010000}"/>
    <cellStyle name="Virgül" xfId="1" builtinId="3"/>
    <cellStyle name="Virgül 2" xfId="165" xr:uid="{00000000-0005-0000-0000-000042010000}"/>
    <cellStyle name="Virgül 3" xfId="326" xr:uid="{00000000-0005-0000-0000-000043010000}"/>
    <cellStyle name="Vurgu1 2" xfId="327" xr:uid="{00000000-0005-0000-0000-000044010000}"/>
    <cellStyle name="Vurgu2 2" xfId="328" xr:uid="{00000000-0005-0000-0000-000045010000}"/>
    <cellStyle name="Vurgu3 2" xfId="329" xr:uid="{00000000-0005-0000-0000-000046010000}"/>
    <cellStyle name="Vurgu4 2" xfId="330" xr:uid="{00000000-0005-0000-0000-000047010000}"/>
    <cellStyle name="Vurgu5 2" xfId="331" xr:uid="{00000000-0005-0000-0000-000048010000}"/>
    <cellStyle name="Vurgu6 2" xfId="332" xr:uid="{00000000-0005-0000-0000-000049010000}"/>
    <cellStyle name="Warning Text" xfId="166" xr:uid="{00000000-0005-0000-0000-00004A010000}"/>
    <cellStyle name="Warning Text 2" xfId="167" xr:uid="{00000000-0005-0000-0000-00004B010000}"/>
    <cellStyle name="Warning Text 2 2" xfId="168" xr:uid="{00000000-0005-0000-0000-00004C010000}"/>
    <cellStyle name="Warning Text 2 2 2" xfId="333" xr:uid="{00000000-0005-0000-0000-00004D010000}"/>
    <cellStyle name="Warning Text 2 3" xfId="334" xr:uid="{00000000-0005-0000-0000-00004E010000}"/>
    <cellStyle name="Warning Text 3" xfId="335" xr:uid="{00000000-0005-0000-0000-00004F010000}"/>
    <cellStyle name="Yüzde 2" xfId="169" xr:uid="{00000000-0005-0000-0000-000050010000}"/>
    <cellStyle name="Yüzde 3" xfId="170" xr:uid="{00000000-0005-0000-0000-000051010000}"/>
  </cellStyles>
  <dxfs count="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AYLAR BAZINDA SANAYİ SEKTÖRÜ İHRACATI</a:t>
            </a:r>
          </a:p>
        </c:rich>
      </c:tx>
      <c:layout>
        <c:manualLayout>
          <c:xMode val="edge"/>
          <c:yMode val="edge"/>
          <c:x val="0.16361646768123617"/>
          <c:y val="3.04287690179806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33638443935944"/>
          <c:y val="0.18672237001258191"/>
          <c:w val="0.7757437070938249"/>
          <c:h val="0.5518683380371866"/>
        </c:manualLayout>
      </c:layout>
      <c:lineChart>
        <c:grouping val="standard"/>
        <c:varyColors val="0"/>
        <c:ser>
          <c:idx val="0"/>
          <c:order val="0"/>
          <c:tx>
            <c:strRef>
              <c:f>'2002_2026_AYLIK_IHR'!$A$25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'2002_2026_AYLIK_IHR'!$C$25:$N$25</c:f>
              <c:numCache>
                <c:formatCode>#,##0</c:formatCode>
                <c:ptCount val="12"/>
                <c:pt idx="0">
                  <c:v>14943028.755719999</c:v>
                </c:pt>
                <c:pt idx="1">
                  <c:v>14668839.697249999</c:v>
                </c:pt>
                <c:pt idx="2">
                  <c:v>16481053.62396</c:v>
                </c:pt>
                <c:pt idx="3">
                  <c:v>14829571.82546</c:v>
                </c:pt>
                <c:pt idx="4">
                  <c:v>17894909.396299999</c:v>
                </c:pt>
                <c:pt idx="5">
                  <c:v>14591396.26533</c:v>
                </c:pt>
                <c:pt idx="6">
                  <c:v>18149861.267890003</c:v>
                </c:pt>
                <c:pt idx="7">
                  <c:v>15335147.155220002</c:v>
                </c:pt>
                <c:pt idx="8">
                  <c:v>16121105.547280001</c:v>
                </c:pt>
                <c:pt idx="9">
                  <c:v>17086853.15391</c:v>
                </c:pt>
                <c:pt idx="10">
                  <c:v>15791915.328939999</c:v>
                </c:pt>
                <c:pt idx="11">
                  <c:v>18723311.169149999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2-4B9F-9A49-10A1DF1633CC}"/>
            </c:ext>
          </c:extLst>
        </c:ser>
        <c:ser>
          <c:idx val="1"/>
          <c:order val="1"/>
          <c:tx>
            <c:strRef>
              <c:f>'2002_2026_AYLIK_IHR'!$A$24</c:f>
              <c:strCache>
                <c:ptCount val="1"/>
                <c:pt idx="0">
                  <c:v>2026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'2002_2026_AYLIK_IHR'!$C$24:$N$24</c:f>
              <c:numCache>
                <c:formatCode>#,##0</c:formatCode>
                <c:ptCount val="12"/>
                <c:pt idx="0">
                  <c:v>14113885.029179998</c:v>
                </c:pt>
                <c:pt idx="1">
                  <c:v>15149864.444659999</c:v>
                </c:pt>
                <c:pt idx="2">
                  <c:v>15992591.711609999</c:v>
                </c:pt>
                <c:pt idx="3">
                  <c:v>18240551.208070002</c:v>
                </c:pt>
                <c:pt idx="4">
                  <c:v>16101699.767739998</c:v>
                </c:pt>
                <c:pt idx="5">
                  <c:v>17908068.969659999</c:v>
                </c:pt>
                <c:pt idx="6">
                  <c:v>18223681.16347</c:v>
                </c:pt>
                <c:pt idx="7">
                  <c:v>16728896.663190002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2-4B9F-9A49-10A1DF163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4401456"/>
        <c:axId val="-1944412880"/>
      </c:lineChart>
      <c:catAx>
        <c:axId val="-194440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44412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444128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444014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702962292403256"/>
          <c:y val="0.11065006915629322"/>
          <c:w val="0.28015600002277374"/>
          <c:h val="7.8189520915694671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KURU MEYVE VE MAMULLERİ İHRACATI (Bin $)</a:t>
            </a:r>
          </a:p>
        </c:rich>
      </c:tx>
      <c:layout>
        <c:manualLayout>
          <c:xMode val="edge"/>
          <c:yMode val="edge"/>
          <c:x val="0.18514705169040729"/>
          <c:y val="6.2801932367149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1569521468954"/>
          <c:y val="0.17625584845372591"/>
          <c:w val="0.81747891369841597"/>
          <c:h val="0.60168739777093083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'2002_2026_AYLIK_IHR'!$A$10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'2002_2026_AYLIK_IHR'!$C$10:$N$10</c:f>
              <c:numCache>
                <c:formatCode>#,##0</c:formatCode>
                <c:ptCount val="12"/>
                <c:pt idx="0">
                  <c:v>137884.81834</c:v>
                </c:pt>
                <c:pt idx="1">
                  <c:v>133638.87404</c:v>
                </c:pt>
                <c:pt idx="2">
                  <c:v>130248.35161</c:v>
                </c:pt>
                <c:pt idx="3">
                  <c:v>134775.32988999999</c:v>
                </c:pt>
                <c:pt idx="4">
                  <c:v>99053.063949999996</c:v>
                </c:pt>
                <c:pt idx="5">
                  <c:v>114550.50218</c:v>
                </c:pt>
                <c:pt idx="6">
                  <c:v>109068.56073</c:v>
                </c:pt>
                <c:pt idx="7">
                  <c:v>100958.51976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D-48F5-878E-A41158EFE783}"/>
            </c:ext>
          </c:extLst>
        </c:ser>
        <c:ser>
          <c:idx val="0"/>
          <c:order val="1"/>
          <c:tx>
            <c:strRef>
              <c:f>'2002_2026_AYLIK_IHR'!$A$11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'2002_2026_AYLIK_IHR'!$C$11:$N$11</c:f>
              <c:numCache>
                <c:formatCode>#,##0</c:formatCode>
                <c:ptCount val="12"/>
                <c:pt idx="0">
                  <c:v>163152.75396</c:v>
                </c:pt>
                <c:pt idx="1">
                  <c:v>144875.76435000001</c:v>
                </c:pt>
                <c:pt idx="2">
                  <c:v>160642.42238</c:v>
                </c:pt>
                <c:pt idx="3">
                  <c:v>133032.65489000001</c:v>
                </c:pt>
                <c:pt idx="4">
                  <c:v>140798.29462</c:v>
                </c:pt>
                <c:pt idx="5">
                  <c:v>104641.84478</c:v>
                </c:pt>
                <c:pt idx="6">
                  <c:v>135311.07045</c:v>
                </c:pt>
                <c:pt idx="7">
                  <c:v>111091.95636</c:v>
                </c:pt>
                <c:pt idx="8">
                  <c:v>123628.84134</c:v>
                </c:pt>
                <c:pt idx="9">
                  <c:v>188283.63828000001</c:v>
                </c:pt>
                <c:pt idx="10">
                  <c:v>160393.59515000001</c:v>
                </c:pt>
                <c:pt idx="11">
                  <c:v>168249.26439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D-48F5-878E-A41158EFE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51936"/>
        <c:axId val="-1909005984"/>
      </c:lineChart>
      <c:catAx>
        <c:axId val="-190735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5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59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19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7178095037914921"/>
          <c:y val="0.14251207729468598"/>
          <c:w val="0.27466119096509239"/>
          <c:h val="7.171782874966715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FINDIK VE MAMULLERİ İHRACATI (Bin $)</a:t>
            </a:r>
          </a:p>
        </c:rich>
      </c:tx>
      <c:layout>
        <c:manualLayout>
          <c:xMode val="edge"/>
          <c:yMode val="edge"/>
          <c:x val="0.17943569553805774"/>
          <c:y val="2.7363184079601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919369525904036"/>
          <c:y val="0.18283615401293282"/>
          <c:w val="0.79032335866951164"/>
          <c:h val="0.55597116220259135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'2002_2026_AYLIK_IHR'!$A$12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'2002_2026_AYLIK_IHR'!$C$12:$N$12</c:f>
              <c:numCache>
                <c:formatCode>#,##0</c:formatCode>
                <c:ptCount val="12"/>
                <c:pt idx="0">
                  <c:v>176904.09409999999</c:v>
                </c:pt>
                <c:pt idx="1">
                  <c:v>202583.89503000001</c:v>
                </c:pt>
                <c:pt idx="2">
                  <c:v>267945.54616000003</c:v>
                </c:pt>
                <c:pt idx="3">
                  <c:v>328435.52438999998</c:v>
                </c:pt>
                <c:pt idx="4">
                  <c:v>212071.94185</c:v>
                </c:pt>
                <c:pt idx="5">
                  <c:v>240972.21878</c:v>
                </c:pt>
                <c:pt idx="6">
                  <c:v>186704.28779999999</c:v>
                </c:pt>
                <c:pt idx="7">
                  <c:v>116132.59733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F-4A26-A3FF-206D5E2D033E}"/>
            </c:ext>
          </c:extLst>
        </c:ser>
        <c:ser>
          <c:idx val="0"/>
          <c:order val="1"/>
          <c:tx>
            <c:strRef>
              <c:f>'2002_2026_AYLIK_IHR'!$A$13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'2002_2026_AYLIK_IHR'!$C$13:$N$13</c:f>
              <c:numCache>
                <c:formatCode>#,##0</c:formatCode>
                <c:ptCount val="12"/>
                <c:pt idx="0">
                  <c:v>206060.89421</c:v>
                </c:pt>
                <c:pt idx="1">
                  <c:v>215798.86012999999</c:v>
                </c:pt>
                <c:pt idx="2">
                  <c:v>216963.52698</c:v>
                </c:pt>
                <c:pt idx="3">
                  <c:v>208113.84456</c:v>
                </c:pt>
                <c:pt idx="4">
                  <c:v>183702.03542999999</c:v>
                </c:pt>
                <c:pt idx="5">
                  <c:v>139627.1686</c:v>
                </c:pt>
                <c:pt idx="6">
                  <c:v>164268.66523000001</c:v>
                </c:pt>
                <c:pt idx="7">
                  <c:v>122819.55160999999</c:v>
                </c:pt>
                <c:pt idx="8">
                  <c:v>143585.96731000001</c:v>
                </c:pt>
                <c:pt idx="9">
                  <c:v>200088.88024</c:v>
                </c:pt>
                <c:pt idx="10">
                  <c:v>193596.29294000001</c:v>
                </c:pt>
                <c:pt idx="11">
                  <c:v>243722.51376999999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F-4A26-A3FF-206D5E2D0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1840"/>
        <c:axId val="-1908996192"/>
      </c:lineChart>
      <c:catAx>
        <c:axId val="-190899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18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658009482685632"/>
          <c:y val="0.13184079601990051"/>
          <c:w val="0.26967741935483869"/>
          <c:h val="7.385865945861244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ZEYTİN VE ZEYTİNYAĞI (Bin $)</a:t>
            </a:r>
          </a:p>
        </c:rich>
      </c:tx>
      <c:layout>
        <c:manualLayout>
          <c:xMode val="edge"/>
          <c:yMode val="edge"/>
          <c:x val="0.26156941649899396"/>
          <c:y val="4.1377001787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0710932260228"/>
          <c:y val="0.17843866171003717"/>
          <c:w val="0.81891348088531157"/>
          <c:h val="0.56753407682775714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'2002_2026_AYLIK_IHR'!$A$14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'2002_2026_AYLIK_IHR'!$C$14:$N$14</c:f>
              <c:numCache>
                <c:formatCode>#,##0</c:formatCode>
                <c:ptCount val="12"/>
                <c:pt idx="0">
                  <c:v>29911.214530000001</c:v>
                </c:pt>
                <c:pt idx="1">
                  <c:v>29498.17611</c:v>
                </c:pt>
                <c:pt idx="2">
                  <c:v>29257.854050000002</c:v>
                </c:pt>
                <c:pt idx="3">
                  <c:v>37456.944080000001</c:v>
                </c:pt>
                <c:pt idx="4">
                  <c:v>30612.138709999999</c:v>
                </c:pt>
                <c:pt idx="5">
                  <c:v>30825.522250000002</c:v>
                </c:pt>
                <c:pt idx="6">
                  <c:v>29187.564869999998</c:v>
                </c:pt>
                <c:pt idx="7">
                  <c:v>25295.753929999999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A-47E7-AB5D-746DEA847B06}"/>
            </c:ext>
          </c:extLst>
        </c:ser>
        <c:ser>
          <c:idx val="0"/>
          <c:order val="1"/>
          <c:tx>
            <c:strRef>
              <c:f>'2002_2026_AYLIK_IHR'!$A$15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'2002_2026_AYLIK_IHR'!$C$15:$N$15</c:f>
              <c:numCache>
                <c:formatCode>#,##0</c:formatCode>
                <c:ptCount val="12"/>
                <c:pt idx="0">
                  <c:v>51206.495269999999</c:v>
                </c:pt>
                <c:pt idx="1">
                  <c:v>41063.262609999998</c:v>
                </c:pt>
                <c:pt idx="2">
                  <c:v>52678.842499999999</c:v>
                </c:pt>
                <c:pt idx="3">
                  <c:v>36783.289069999999</c:v>
                </c:pt>
                <c:pt idx="4">
                  <c:v>46377.821250000001</c:v>
                </c:pt>
                <c:pt idx="5">
                  <c:v>38066.880599999997</c:v>
                </c:pt>
                <c:pt idx="6">
                  <c:v>46750.790130000001</c:v>
                </c:pt>
                <c:pt idx="7">
                  <c:v>32493.5124</c:v>
                </c:pt>
                <c:pt idx="8">
                  <c:v>35974.835639999998</c:v>
                </c:pt>
                <c:pt idx="9">
                  <c:v>35437.127119999997</c:v>
                </c:pt>
                <c:pt idx="10">
                  <c:v>35969.177909999999</c:v>
                </c:pt>
                <c:pt idx="11">
                  <c:v>42937.386059999997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A-47E7-AB5D-746DEA847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0752"/>
        <c:axId val="-1908995648"/>
      </c:lineChart>
      <c:catAx>
        <c:axId val="-190899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5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0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662732299307655"/>
          <c:y val="0.13517592909581955"/>
          <c:w val="0.26913480885311869"/>
          <c:h val="7.171782874966715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TÜTÜN İHRACATI (Bin $)</a:t>
            </a:r>
          </a:p>
        </c:rich>
      </c:tx>
      <c:layout>
        <c:manualLayout>
          <c:xMode val="edge"/>
          <c:yMode val="edge"/>
          <c:x val="0.29508199475065616"/>
          <c:y val="3.48058902275769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87978142076504"/>
          <c:y val="0.18206242292002656"/>
          <c:w val="0.82513661202185795"/>
          <c:h val="0.56358979223982542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'2002_2026_AYLIK_IHR'!$A$16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'2002_2026_AYLIK_IHR'!$C$16:$N$16</c:f>
              <c:numCache>
                <c:formatCode>#,##0</c:formatCode>
                <c:ptCount val="12"/>
                <c:pt idx="0">
                  <c:v>63852.64428</c:v>
                </c:pt>
                <c:pt idx="1">
                  <c:v>80043.006789999999</c:v>
                </c:pt>
                <c:pt idx="2">
                  <c:v>64066.314299999998</c:v>
                </c:pt>
                <c:pt idx="3">
                  <c:v>81261.4185</c:v>
                </c:pt>
                <c:pt idx="4">
                  <c:v>92340.246530000004</c:v>
                </c:pt>
                <c:pt idx="5">
                  <c:v>125938.37767</c:v>
                </c:pt>
                <c:pt idx="6">
                  <c:v>110382.50756</c:v>
                </c:pt>
                <c:pt idx="7">
                  <c:v>125925.07401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7-4742-B8FF-FE0DC8C44DA4}"/>
            </c:ext>
          </c:extLst>
        </c:ser>
        <c:ser>
          <c:idx val="0"/>
          <c:order val="1"/>
          <c:tx>
            <c:strRef>
              <c:f>'2002_2026_AYLIK_IHR'!$A$17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'2002_2026_AYLIK_IHR'!$C$17:$N$17</c:f>
              <c:numCache>
                <c:formatCode>#,##0</c:formatCode>
                <c:ptCount val="12"/>
                <c:pt idx="0">
                  <c:v>85913.865420000002</c:v>
                </c:pt>
                <c:pt idx="1">
                  <c:v>65991.330170000001</c:v>
                </c:pt>
                <c:pt idx="2">
                  <c:v>62660.676659999997</c:v>
                </c:pt>
                <c:pt idx="3">
                  <c:v>77198.856039999999</c:v>
                </c:pt>
                <c:pt idx="4">
                  <c:v>99877.326749999993</c:v>
                </c:pt>
                <c:pt idx="5">
                  <c:v>99311.338570000007</c:v>
                </c:pt>
                <c:pt idx="6">
                  <c:v>109376.6136</c:v>
                </c:pt>
                <c:pt idx="7">
                  <c:v>92607.31035</c:v>
                </c:pt>
                <c:pt idx="8">
                  <c:v>112281.46172000001</c:v>
                </c:pt>
                <c:pt idx="9">
                  <c:v>82093.361940000003</c:v>
                </c:pt>
                <c:pt idx="10">
                  <c:v>71462.505430000005</c:v>
                </c:pt>
                <c:pt idx="11">
                  <c:v>100840.0701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7-4742-B8FF-FE0DC8C44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9004352"/>
        <c:axId val="-1909002720"/>
      </c:lineChart>
      <c:catAx>
        <c:axId val="-190900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2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2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4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3475359580052494"/>
          <c:y val="0.13654618473895583"/>
          <c:w val="0.26751999999999998"/>
          <c:h val="7.949446078276360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SÜS BİTKİLERİ İHRACATI (Bin $)</a:t>
            </a:r>
          </a:p>
        </c:rich>
      </c:tx>
      <c:layout>
        <c:manualLayout>
          <c:xMode val="edge"/>
          <c:yMode val="edge"/>
          <c:x val="0.24180327868852458"/>
          <c:y val="3.7453183520599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1510456354246"/>
          <c:y val="0.18701970352297509"/>
          <c:w val="0.86230822961645937"/>
          <c:h val="0.57888913533695618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'2002_2026_AYLIK_IHR'!$A$18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'2002_2026_AYLIK_IHR'!$C$18:$N$18</c:f>
              <c:numCache>
                <c:formatCode>#,##0</c:formatCode>
                <c:ptCount val="12"/>
                <c:pt idx="0">
                  <c:v>14882.81105</c:v>
                </c:pt>
                <c:pt idx="1">
                  <c:v>22093.15582</c:v>
                </c:pt>
                <c:pt idx="2">
                  <c:v>17676.32344</c:v>
                </c:pt>
                <c:pt idx="3">
                  <c:v>16503.75461</c:v>
                </c:pt>
                <c:pt idx="4">
                  <c:v>12804.47934</c:v>
                </c:pt>
                <c:pt idx="5">
                  <c:v>9540.3304100000005</c:v>
                </c:pt>
                <c:pt idx="6">
                  <c:v>9861.6022300000004</c:v>
                </c:pt>
                <c:pt idx="7">
                  <c:v>8273.0816099999993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0-47F0-912F-9DF6D206047E}"/>
            </c:ext>
          </c:extLst>
        </c:ser>
        <c:ser>
          <c:idx val="0"/>
          <c:order val="1"/>
          <c:tx>
            <c:strRef>
              <c:f>'2002_2026_AYLIK_IHR'!$A$19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'2002_2026_AYLIK_IHR'!$C$19:$N$19</c:f>
              <c:numCache>
                <c:formatCode>#,##0</c:formatCode>
                <c:ptCount val="12"/>
                <c:pt idx="0">
                  <c:v>18347.959439999999</c:v>
                </c:pt>
                <c:pt idx="1">
                  <c:v>19389.35729</c:v>
                </c:pt>
                <c:pt idx="2">
                  <c:v>18490.980469999999</c:v>
                </c:pt>
                <c:pt idx="3">
                  <c:v>14928.546259999999</c:v>
                </c:pt>
                <c:pt idx="4">
                  <c:v>13651.14256</c:v>
                </c:pt>
                <c:pt idx="5">
                  <c:v>8090.8728199999996</c:v>
                </c:pt>
                <c:pt idx="6">
                  <c:v>8822.1544799999992</c:v>
                </c:pt>
                <c:pt idx="7">
                  <c:v>9401.9723099999992</c:v>
                </c:pt>
                <c:pt idx="8">
                  <c:v>10118.767959999999</c:v>
                </c:pt>
                <c:pt idx="9">
                  <c:v>12525.304270000001</c:v>
                </c:pt>
                <c:pt idx="10">
                  <c:v>11742.03889</c:v>
                </c:pt>
                <c:pt idx="11">
                  <c:v>14361.3588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0-47F0-912F-9DF6D2060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6736"/>
        <c:axId val="-1908999456"/>
      </c:lineChart>
      <c:catAx>
        <c:axId val="-190899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9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945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67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603222752893587"/>
          <c:y val="0.13523492662008801"/>
          <c:w val="0.26967741935483869"/>
          <c:h val="6.969760822150752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SU ÜRÜNLERİ VE HAY. MAM. İHRACATI (Bin $)</a:t>
            </a:r>
            <a:endParaRPr lang="tr-TR" sz="700"/>
          </a:p>
        </c:rich>
      </c:tx>
      <c:layout>
        <c:manualLayout>
          <c:xMode val="edge"/>
          <c:yMode val="edge"/>
          <c:x val="0.15214236824093086"/>
          <c:y val="2.247191011235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30548594156736"/>
          <c:y val="0.21348393248596756"/>
          <c:w val="0.84257444205511267"/>
          <c:h val="0.54931532434850139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'2002_2026_AYLIK_IHR'!$A$20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'2002_2026_AYLIK_IHR'!$C$20:$N$20</c:f>
              <c:numCache>
                <c:formatCode>#,##0</c:formatCode>
                <c:ptCount val="12"/>
                <c:pt idx="0">
                  <c:v>363637.81890000001</c:v>
                </c:pt>
                <c:pt idx="1">
                  <c:v>304648.72132000001</c:v>
                </c:pt>
                <c:pt idx="2">
                  <c:v>290511.85636999999</c:v>
                </c:pt>
                <c:pt idx="3">
                  <c:v>321031.68028999999</c:v>
                </c:pt>
                <c:pt idx="4">
                  <c:v>291939.79129999998</c:v>
                </c:pt>
                <c:pt idx="5">
                  <c:v>332131.49935</c:v>
                </c:pt>
                <c:pt idx="6">
                  <c:v>383864.25335999997</c:v>
                </c:pt>
                <c:pt idx="7">
                  <c:v>387141.47827999998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8-4EDE-9F2C-F10EC02D2265}"/>
            </c:ext>
          </c:extLst>
        </c:ser>
        <c:ser>
          <c:idx val="0"/>
          <c:order val="1"/>
          <c:tx>
            <c:strRef>
              <c:f>'2002_2026_AYLIK_IHR'!$A$21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'2002_2026_AYLIK_IHR'!$C$21:$N$21</c:f>
              <c:numCache>
                <c:formatCode>#,##0</c:formatCode>
                <c:ptCount val="12"/>
                <c:pt idx="0">
                  <c:v>284326.54002000001</c:v>
                </c:pt>
                <c:pt idx="1">
                  <c:v>275420.18845999998</c:v>
                </c:pt>
                <c:pt idx="2">
                  <c:v>304836.20633000002</c:v>
                </c:pt>
                <c:pt idx="3">
                  <c:v>287905.59061000001</c:v>
                </c:pt>
                <c:pt idx="4">
                  <c:v>335125.50468000001</c:v>
                </c:pt>
                <c:pt idx="5">
                  <c:v>313835.32322000002</c:v>
                </c:pt>
                <c:pt idx="6">
                  <c:v>370478.42333000002</c:v>
                </c:pt>
                <c:pt idx="7">
                  <c:v>337983.60911000002</c:v>
                </c:pt>
                <c:pt idx="8">
                  <c:v>346479.46185000002</c:v>
                </c:pt>
                <c:pt idx="9">
                  <c:v>381273.72097999998</c:v>
                </c:pt>
                <c:pt idx="10">
                  <c:v>362449.60379000002</c:v>
                </c:pt>
                <c:pt idx="11">
                  <c:v>443768.23950999998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8-4EDE-9F2C-F10EC02D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3472"/>
        <c:axId val="-1909000000"/>
      </c:lineChart>
      <c:catAx>
        <c:axId val="-190899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000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34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45574436665639"/>
          <c:y val="0.10888908549352679"/>
          <c:w val="0.27466119096509239"/>
          <c:h val="7.4135283651341338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orientation="landscape" horizontalDpi="1200" verticalDpi="12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AĞAÇ MAM. VE ORMAN ÜRÜNLERİ İHRACATI (Bin $)</a:t>
            </a:r>
          </a:p>
        </c:rich>
      </c:tx>
      <c:layout>
        <c:manualLayout>
          <c:xMode val="edge"/>
          <c:yMode val="edge"/>
          <c:x val="0.15020576131687244"/>
          <c:y val="1.9607843137254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71900888932093"/>
          <c:y val="0.19730392156862744"/>
          <c:w val="0.7942402790643468"/>
          <c:h val="0.56985294117647067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'2002_2026_AYLIK_IHR'!$A$22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'2002_2026_AYLIK_IHR'!$C$22:$N$22</c:f>
              <c:numCache>
                <c:formatCode>#,##0</c:formatCode>
                <c:ptCount val="12"/>
                <c:pt idx="0">
                  <c:v>561182.41261999996</c:v>
                </c:pt>
                <c:pt idx="1">
                  <c:v>597778.64089000004</c:v>
                </c:pt>
                <c:pt idx="2">
                  <c:v>598606.59132000001</c:v>
                </c:pt>
                <c:pt idx="3">
                  <c:v>702495.72438999999</c:v>
                </c:pt>
                <c:pt idx="4">
                  <c:v>590916.18536</c:v>
                </c:pt>
                <c:pt idx="5">
                  <c:v>692047.06606999994</c:v>
                </c:pt>
                <c:pt idx="6">
                  <c:v>729473.03142999997</c:v>
                </c:pt>
                <c:pt idx="7">
                  <c:v>648506.86740999995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2-40AE-9AEC-7C29F32654DF}"/>
            </c:ext>
          </c:extLst>
        </c:ser>
        <c:ser>
          <c:idx val="0"/>
          <c:order val="1"/>
          <c:tx>
            <c:strRef>
              <c:f>'2002_2026_AYLIK_IHR'!$A$23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'2002_2026_AYLIK_IHR'!$C$23:$N$23</c:f>
              <c:numCache>
                <c:formatCode>#,##0</c:formatCode>
                <c:ptCount val="12"/>
                <c:pt idx="0">
                  <c:v>608338.18033</c:v>
                </c:pt>
                <c:pt idx="1">
                  <c:v>605483.61004000006</c:v>
                </c:pt>
                <c:pt idx="2">
                  <c:v>671769.15379000001</c:v>
                </c:pt>
                <c:pt idx="3">
                  <c:v>620662.91910000006</c:v>
                </c:pt>
                <c:pt idx="4">
                  <c:v>721990.57716999995</c:v>
                </c:pt>
                <c:pt idx="5">
                  <c:v>587460.75567999994</c:v>
                </c:pt>
                <c:pt idx="6">
                  <c:v>689774.56425000005</c:v>
                </c:pt>
                <c:pt idx="7">
                  <c:v>655565.91093999997</c:v>
                </c:pt>
                <c:pt idx="8">
                  <c:v>685384.25297000003</c:v>
                </c:pt>
                <c:pt idx="9">
                  <c:v>731383.85528000002</c:v>
                </c:pt>
                <c:pt idx="10">
                  <c:v>669670.90041999996</c:v>
                </c:pt>
                <c:pt idx="11">
                  <c:v>736396.2868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32-40AE-9AEC-7C29F3265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2928"/>
        <c:axId val="-1909001088"/>
      </c:lineChart>
      <c:catAx>
        <c:axId val="-190899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1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10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29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15637860082305"/>
          <c:y val="9.612745098039216E-2"/>
          <c:w val="0.27522633744855968"/>
          <c:h val="7.277250270186815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50"/>
              <a:t>TEKSTİL VE HAMMADDELERİ İHRACATI (Bin $)</a:t>
            </a:r>
          </a:p>
        </c:rich>
      </c:tx>
      <c:layout>
        <c:manualLayout>
          <c:xMode val="edge"/>
          <c:yMode val="edge"/>
          <c:x val="0.17687096255825163"/>
          <c:y val="3.70370370370370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4710553562077"/>
          <c:y val="0.20740815758158895"/>
          <c:w val="0.79387834211410224"/>
          <c:h val="0.52592782815331363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'2002_2026_AYLIK_IHR'!$A$26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'2002_2026_AYLIK_IHR'!$C$26:$N$26</c:f>
              <c:numCache>
                <c:formatCode>#,##0</c:formatCode>
                <c:ptCount val="12"/>
                <c:pt idx="0">
                  <c:v>728226.23156999995</c:v>
                </c:pt>
                <c:pt idx="1">
                  <c:v>757357.87439999997</c:v>
                </c:pt>
                <c:pt idx="2">
                  <c:v>747385.06472999998</c:v>
                </c:pt>
                <c:pt idx="3">
                  <c:v>892840.06307000003</c:v>
                </c:pt>
                <c:pt idx="4">
                  <c:v>738338.69084000005</c:v>
                </c:pt>
                <c:pt idx="5">
                  <c:v>840694.72147999995</c:v>
                </c:pt>
                <c:pt idx="6">
                  <c:v>846020.87427999999</c:v>
                </c:pt>
                <c:pt idx="7">
                  <c:v>773484.71805000002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C-48DC-A0F5-85AD48B1BE12}"/>
            </c:ext>
          </c:extLst>
        </c:ser>
        <c:ser>
          <c:idx val="0"/>
          <c:order val="1"/>
          <c:tx>
            <c:strRef>
              <c:f>'2002_2026_AYLIK_IHR'!$A$27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'2002_2026_AYLIK_IHR'!$C$27:$N$27</c:f>
              <c:numCache>
                <c:formatCode>#,##0</c:formatCode>
                <c:ptCount val="12"/>
                <c:pt idx="0">
                  <c:v>825083.22290000005</c:v>
                </c:pt>
                <c:pt idx="1">
                  <c:v>755759.92177999998</c:v>
                </c:pt>
                <c:pt idx="2">
                  <c:v>838028.13314000005</c:v>
                </c:pt>
                <c:pt idx="3">
                  <c:v>769934.75791000004</c:v>
                </c:pt>
                <c:pt idx="4">
                  <c:v>852159.27567</c:v>
                </c:pt>
                <c:pt idx="5">
                  <c:v>691162.70837000001</c:v>
                </c:pt>
                <c:pt idx="6">
                  <c:v>776101.03073999996</c:v>
                </c:pt>
                <c:pt idx="7">
                  <c:v>748839.23950000003</c:v>
                </c:pt>
                <c:pt idx="8">
                  <c:v>785823.52526000002</c:v>
                </c:pt>
                <c:pt idx="9">
                  <c:v>838982.30579000001</c:v>
                </c:pt>
                <c:pt idx="10">
                  <c:v>740928.14092000003</c:v>
                </c:pt>
                <c:pt idx="11">
                  <c:v>780948.51219000004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C-48DC-A0F5-85AD48B1B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8368"/>
        <c:axId val="-1908997824"/>
      </c:lineChart>
      <c:catAx>
        <c:axId val="-190899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7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8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82393272269536"/>
          <c:y val="0.12249402158063576"/>
          <c:w val="0.2903519202956773"/>
          <c:h val="7.988723631768252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DERİ VE MAMULLERİ İHRACATI (Bin $)</a:t>
            </a:r>
          </a:p>
        </c:rich>
      </c:tx>
      <c:layout>
        <c:manualLayout>
          <c:xMode val="edge"/>
          <c:yMode val="edge"/>
          <c:x val="0.1897961326262797"/>
          <c:y val="3.7037037037037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346960201403397"/>
          <c:y val="0.25555633323612326"/>
          <c:w val="0.77142934015200504"/>
          <c:h val="0.4888906571566024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'2002_2026_AYLIK_IHR'!$A$28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'2002_2026_AYLIK_IHR'!$C$28:$N$28</c:f>
              <c:numCache>
                <c:formatCode>#,##0</c:formatCode>
                <c:ptCount val="12"/>
                <c:pt idx="0">
                  <c:v>106233.66898</c:v>
                </c:pt>
                <c:pt idx="1">
                  <c:v>126719.0441</c:v>
                </c:pt>
                <c:pt idx="2">
                  <c:v>112865.01953999999</c:v>
                </c:pt>
                <c:pt idx="3">
                  <c:v>122790.89167</c:v>
                </c:pt>
                <c:pt idx="4">
                  <c:v>103894.22817</c:v>
                </c:pt>
                <c:pt idx="5">
                  <c:v>109432.19128</c:v>
                </c:pt>
                <c:pt idx="6">
                  <c:v>148514.45306</c:v>
                </c:pt>
                <c:pt idx="7">
                  <c:v>140156.95803000001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9-400C-85FF-AFB9441E77F2}"/>
            </c:ext>
          </c:extLst>
        </c:ser>
        <c:ser>
          <c:idx val="0"/>
          <c:order val="1"/>
          <c:tx>
            <c:strRef>
              <c:f>'2002_2026_AYLIK_IHR'!$A$29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'2002_2026_AYLIK_IHR'!$C$29:$N$29</c:f>
              <c:numCache>
                <c:formatCode>#,##0</c:formatCode>
                <c:ptCount val="12"/>
                <c:pt idx="0">
                  <c:v>126180.88076</c:v>
                </c:pt>
                <c:pt idx="1">
                  <c:v>132248.76302000001</c:v>
                </c:pt>
                <c:pt idx="2">
                  <c:v>140696.75202000001</c:v>
                </c:pt>
                <c:pt idx="3">
                  <c:v>102625.47383</c:v>
                </c:pt>
                <c:pt idx="4">
                  <c:v>124003.21921</c:v>
                </c:pt>
                <c:pt idx="5">
                  <c:v>90353.700200000007</c:v>
                </c:pt>
                <c:pt idx="6">
                  <c:v>132121.80369</c:v>
                </c:pt>
                <c:pt idx="7">
                  <c:v>137127.72738999999</c:v>
                </c:pt>
                <c:pt idx="8">
                  <c:v>128455.33779999999</c:v>
                </c:pt>
                <c:pt idx="9">
                  <c:v>129118.8903</c:v>
                </c:pt>
                <c:pt idx="10">
                  <c:v>100339.45491</c:v>
                </c:pt>
                <c:pt idx="11">
                  <c:v>101065.11186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9-400C-85FF-AFB9441E7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4032"/>
        <c:axId val="-1912214240"/>
      </c:lineChart>
      <c:catAx>
        <c:axId val="-191222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4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4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40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HALI İHRACATI (Bin $)</a:t>
            </a:r>
          </a:p>
        </c:rich>
      </c:tx>
      <c:layout>
        <c:manualLayout>
          <c:xMode val="edge"/>
          <c:yMode val="edge"/>
          <c:x val="0.32040837752423973"/>
          <c:y val="3.7313432835820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346960201403397"/>
          <c:y val="0.24875661064754964"/>
          <c:w val="0.77142934015200504"/>
          <c:h val="0.50746361113793192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'2002_2026_AYLIK_IHR'!$A$30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'2002_2026_AYLIK_IHR'!$C$30:$N$30</c:f>
              <c:numCache>
                <c:formatCode>#,##0</c:formatCode>
                <c:ptCount val="12"/>
                <c:pt idx="0">
                  <c:v>206143.90758999999</c:v>
                </c:pt>
                <c:pt idx="1">
                  <c:v>220790.17277999999</c:v>
                </c:pt>
                <c:pt idx="2">
                  <c:v>207027.96606000001</c:v>
                </c:pt>
                <c:pt idx="3">
                  <c:v>237325.63401000001</c:v>
                </c:pt>
                <c:pt idx="4">
                  <c:v>181516.99307</c:v>
                </c:pt>
                <c:pt idx="5">
                  <c:v>204559.88779000001</c:v>
                </c:pt>
                <c:pt idx="6">
                  <c:v>234530.21698</c:v>
                </c:pt>
                <c:pt idx="7">
                  <c:v>246462.80492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D-4B39-AE7C-1EB53902C708}"/>
            </c:ext>
          </c:extLst>
        </c:ser>
        <c:ser>
          <c:idx val="0"/>
          <c:order val="1"/>
          <c:tx>
            <c:strRef>
              <c:f>'2002_2026_AYLIK_IHR'!$A$31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'2002_2026_AYLIK_IHR'!$C$31:$N$31</c:f>
              <c:numCache>
                <c:formatCode>#,##0</c:formatCode>
                <c:ptCount val="12"/>
                <c:pt idx="0">
                  <c:v>229213.02712000001</c:v>
                </c:pt>
                <c:pt idx="1">
                  <c:v>227605.85868999999</c:v>
                </c:pt>
                <c:pt idx="2">
                  <c:v>234220.14382999999</c:v>
                </c:pt>
                <c:pt idx="3">
                  <c:v>199115.23173</c:v>
                </c:pt>
                <c:pt idx="4">
                  <c:v>233946.09124000001</c:v>
                </c:pt>
                <c:pt idx="5">
                  <c:v>165379.25289999999</c:v>
                </c:pt>
                <c:pt idx="6">
                  <c:v>230952.04178</c:v>
                </c:pt>
                <c:pt idx="7">
                  <c:v>231825.86559999999</c:v>
                </c:pt>
                <c:pt idx="8">
                  <c:v>263391.04424000002</c:v>
                </c:pt>
                <c:pt idx="9">
                  <c:v>286242.44043999998</c:v>
                </c:pt>
                <c:pt idx="10">
                  <c:v>250785.01693000001</c:v>
                </c:pt>
                <c:pt idx="11">
                  <c:v>284848.55349000002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D-4B39-AE7C-1EB53902C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13696"/>
        <c:axId val="-1912213152"/>
      </c:lineChart>
      <c:catAx>
        <c:axId val="-191221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3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31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3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/>
              <a:t>AYLAR BAZINDA MADENCİLİK İHRACAT</a:t>
            </a:r>
            <a:r>
              <a:rPr lang="tr-TR"/>
              <a:t>I</a:t>
            </a:r>
            <a:endParaRPr lang="en-US"/>
          </a:p>
        </c:rich>
      </c:tx>
      <c:layout>
        <c:manualLayout>
          <c:xMode val="edge"/>
          <c:yMode val="edge"/>
          <c:x val="0.20134597305776514"/>
          <c:y val="3.74531835205992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55063851804235"/>
          <c:y val="0.21722925894362621"/>
          <c:w val="0.77064306488660361"/>
          <c:h val="0.50936515890229372"/>
        </c:manualLayout>
      </c:layout>
      <c:lineChart>
        <c:grouping val="standard"/>
        <c:varyColors val="0"/>
        <c:ser>
          <c:idx val="0"/>
          <c:order val="0"/>
          <c:tx>
            <c:strRef>
              <c:f>'2002_2026_AYLIK_IHR'!$A$59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'2002_2026_AYLIK_IHR'!$C$59:$N$59</c:f>
              <c:numCache>
                <c:formatCode>#,##0</c:formatCode>
                <c:ptCount val="12"/>
                <c:pt idx="0">
                  <c:v>456640.6508</c:v>
                </c:pt>
                <c:pt idx="1">
                  <c:v>417965.56385999999</c:v>
                </c:pt>
                <c:pt idx="2">
                  <c:v>492702.61076000001</c:v>
                </c:pt>
                <c:pt idx="3">
                  <c:v>474386.29479000001</c:v>
                </c:pt>
                <c:pt idx="4">
                  <c:v>531011.77844000002</c:v>
                </c:pt>
                <c:pt idx="5">
                  <c:v>490379.5393</c:v>
                </c:pt>
                <c:pt idx="6">
                  <c:v>571275.46848000004</c:v>
                </c:pt>
                <c:pt idx="7">
                  <c:v>522783.40360000002</c:v>
                </c:pt>
                <c:pt idx="8">
                  <c:v>549583.27093999996</c:v>
                </c:pt>
                <c:pt idx="9">
                  <c:v>583303.73604999995</c:v>
                </c:pt>
                <c:pt idx="10">
                  <c:v>531833.66960999998</c:v>
                </c:pt>
                <c:pt idx="11">
                  <c:v>588516.53873000003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9-4425-869C-DE79CB9FF844}"/>
            </c:ext>
          </c:extLst>
        </c:ser>
        <c:ser>
          <c:idx val="1"/>
          <c:order val="1"/>
          <c:tx>
            <c:strRef>
              <c:f>'2002_2026_AYLIK_IHR'!$A$58</c:f>
              <c:strCache>
                <c:ptCount val="1"/>
                <c:pt idx="0">
                  <c:v>2026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'2002_2026_AYLIK_IHR'!$C$58:$N$58</c:f>
              <c:numCache>
                <c:formatCode>#,##0</c:formatCode>
                <c:ptCount val="12"/>
                <c:pt idx="0">
                  <c:v>518900.74560000002</c:v>
                </c:pt>
                <c:pt idx="1">
                  <c:v>474021.08072000003</c:v>
                </c:pt>
                <c:pt idx="2">
                  <c:v>571444.72149999999</c:v>
                </c:pt>
                <c:pt idx="3">
                  <c:v>675611.17920000001</c:v>
                </c:pt>
                <c:pt idx="4">
                  <c:v>501584.67605000001</c:v>
                </c:pt>
                <c:pt idx="5">
                  <c:v>692593.80128999997</c:v>
                </c:pt>
                <c:pt idx="6">
                  <c:v>644865.58565000002</c:v>
                </c:pt>
                <c:pt idx="7">
                  <c:v>650465.29960999999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9-4425-869C-DE79CB9FF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0075904"/>
        <c:axId val="-2080074272"/>
      </c:lineChart>
      <c:catAx>
        <c:axId val="-2080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2080074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80074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20800759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KİMYEVİ MADDELER VE MAMULLERİ İHRACATI (Bin $)</a:t>
            </a:r>
          </a:p>
        </c:rich>
      </c:tx>
      <c:layout>
        <c:manualLayout>
          <c:xMode val="edge"/>
          <c:yMode val="edge"/>
          <c:x val="0.14814836417052862"/>
          <c:y val="3.875968992248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83993821759935"/>
          <c:y val="0.25064680868379824"/>
          <c:w val="0.7736641060315943"/>
          <c:h val="0.51162984356015384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'2002_2026_AYLIK_IHR'!$A$32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'2002_2026_AYLIK_IHR'!$C$32:$N$32</c:f>
              <c:numCache>
                <c:formatCode>#,##0</c:formatCode>
                <c:ptCount val="12"/>
                <c:pt idx="0">
                  <c:v>2316553.7130999998</c:v>
                </c:pt>
                <c:pt idx="1">
                  <c:v>2394727.91946</c:v>
                </c:pt>
                <c:pt idx="2">
                  <c:v>3052638.29104</c:v>
                </c:pt>
                <c:pt idx="3">
                  <c:v>3097567.9083699998</c:v>
                </c:pt>
                <c:pt idx="4">
                  <c:v>2930685.7097700001</c:v>
                </c:pt>
                <c:pt idx="5">
                  <c:v>3275270.0984100001</c:v>
                </c:pt>
                <c:pt idx="6">
                  <c:v>3009870.5110999998</c:v>
                </c:pt>
                <c:pt idx="7">
                  <c:v>2697175.2529899999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D-4CC2-A4D7-87A5CF538DB8}"/>
            </c:ext>
          </c:extLst>
        </c:ser>
        <c:ser>
          <c:idx val="0"/>
          <c:order val="1"/>
          <c:tx>
            <c:strRef>
              <c:f>'2002_2026_AYLIK_IHR'!$A$33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'2002_2026_AYLIK_IHR'!$C$33:$N$33</c:f>
              <c:numCache>
                <c:formatCode>#,##0</c:formatCode>
                <c:ptCount val="12"/>
                <c:pt idx="0">
                  <c:v>2550841.8955799998</c:v>
                </c:pt>
                <c:pt idx="1">
                  <c:v>2485556.5639900002</c:v>
                </c:pt>
                <c:pt idx="2">
                  <c:v>2724519.4715900002</c:v>
                </c:pt>
                <c:pt idx="3">
                  <c:v>2611348.94019</c:v>
                </c:pt>
                <c:pt idx="4">
                  <c:v>2786785.84509</c:v>
                </c:pt>
                <c:pt idx="5">
                  <c:v>2594400.4940599999</c:v>
                </c:pt>
                <c:pt idx="6">
                  <c:v>3424422.6487199999</c:v>
                </c:pt>
                <c:pt idx="7">
                  <c:v>2609070.2843999998</c:v>
                </c:pt>
                <c:pt idx="8">
                  <c:v>2454650.2833400001</c:v>
                </c:pt>
                <c:pt idx="9">
                  <c:v>2650713.5539899999</c:v>
                </c:pt>
                <c:pt idx="10">
                  <c:v>2349861.9669499998</c:v>
                </c:pt>
                <c:pt idx="11">
                  <c:v>2601177.8840200002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2D-4CC2-A4D7-87A5CF538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17504"/>
        <c:axId val="-1912210976"/>
      </c:lineChart>
      <c:catAx>
        <c:axId val="-191221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0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0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75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50"/>
              <a:t>MAKİNE VE AKSAMLARI İHRACATI (Bin $)</a:t>
            </a:r>
          </a:p>
        </c:rich>
      </c:tx>
      <c:layout>
        <c:manualLayout>
          <c:xMode val="edge"/>
          <c:yMode val="edge"/>
          <c:x val="0.16734715303444253"/>
          <c:y val="3.7313432835820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29909162156335"/>
          <c:y val="0.17537345384913924"/>
          <c:w val="0.80976314834393193"/>
          <c:h val="0.61318525482822106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'2002_2026_AYLIK_IHR'!$A$42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'2002_2026_AYLIK_IHR'!$C$42:$N$42</c:f>
              <c:numCache>
                <c:formatCode>#,##0</c:formatCode>
                <c:ptCount val="12"/>
                <c:pt idx="0">
                  <c:v>811853.14714000002</c:v>
                </c:pt>
                <c:pt idx="1">
                  <c:v>879709.52683999995</c:v>
                </c:pt>
                <c:pt idx="2">
                  <c:v>885168.20687999995</c:v>
                </c:pt>
                <c:pt idx="3">
                  <c:v>1024528.89</c:v>
                </c:pt>
                <c:pt idx="4">
                  <c:v>834403.41954000003</c:v>
                </c:pt>
                <c:pt idx="5">
                  <c:v>917180.35048000002</c:v>
                </c:pt>
                <c:pt idx="6">
                  <c:v>1025277.33521</c:v>
                </c:pt>
                <c:pt idx="7">
                  <c:v>897934.24046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6-4262-BD13-C4893219C019}"/>
            </c:ext>
          </c:extLst>
        </c:ser>
        <c:ser>
          <c:idx val="0"/>
          <c:order val="1"/>
          <c:tx>
            <c:strRef>
              <c:f>'2002_2026_AYLIK_IHR'!$A$43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'2002_2026_AYLIK_IHR'!$C$43:$N$43</c:f>
              <c:numCache>
                <c:formatCode>#,##0</c:formatCode>
                <c:ptCount val="12"/>
                <c:pt idx="0">
                  <c:v>790353.39468999999</c:v>
                </c:pt>
                <c:pt idx="1">
                  <c:v>807784.49066000001</c:v>
                </c:pt>
                <c:pt idx="2">
                  <c:v>915049.38811000006</c:v>
                </c:pt>
                <c:pt idx="3">
                  <c:v>853185.49924999999</c:v>
                </c:pt>
                <c:pt idx="4">
                  <c:v>1006417.5271600001</c:v>
                </c:pt>
                <c:pt idx="5">
                  <c:v>797324.16085999995</c:v>
                </c:pt>
                <c:pt idx="6">
                  <c:v>985146.19998000003</c:v>
                </c:pt>
                <c:pt idx="7">
                  <c:v>962223.58932999999</c:v>
                </c:pt>
                <c:pt idx="8">
                  <c:v>940741.66368999996</c:v>
                </c:pt>
                <c:pt idx="9">
                  <c:v>1067006.46548</c:v>
                </c:pt>
                <c:pt idx="10">
                  <c:v>979382.73288999998</c:v>
                </c:pt>
                <c:pt idx="11">
                  <c:v>1149280.29021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46-4262-BD13-C4893219C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12064"/>
        <c:axId val="-1912221312"/>
      </c:lineChart>
      <c:catAx>
        <c:axId val="-191221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1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2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20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OTOMOTİV ENDÜSTRİSİ İHRACATI (Bin $)</a:t>
            </a:r>
            <a:endParaRPr lang="tr-TR" sz="700"/>
          </a:p>
        </c:rich>
      </c:tx>
      <c:layout>
        <c:manualLayout>
          <c:xMode val="edge"/>
          <c:yMode val="edge"/>
          <c:x val="0.25253530555644105"/>
          <c:y val="4.24469413233458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49681289838767"/>
          <c:y val="0.1610494755571284"/>
          <c:w val="0.78367425031315086"/>
          <c:h val="0.57303567391154753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'2002_2026_AYLIK_IHR'!$A$36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'2002_2026_AYLIK_IHR'!$C$36:$N$36</c:f>
              <c:numCache>
                <c:formatCode>#,##0</c:formatCode>
                <c:ptCount val="12"/>
                <c:pt idx="0">
                  <c:v>3058995.7211699998</c:v>
                </c:pt>
                <c:pt idx="1">
                  <c:v>3540126.5466200002</c:v>
                </c:pt>
                <c:pt idx="2">
                  <c:v>3288326.2605900001</c:v>
                </c:pt>
                <c:pt idx="3">
                  <c:v>3853009.9292700002</c:v>
                </c:pt>
                <c:pt idx="4">
                  <c:v>3258843.8512200001</c:v>
                </c:pt>
                <c:pt idx="5">
                  <c:v>3835204.5885600001</c:v>
                </c:pt>
                <c:pt idx="6">
                  <c:v>3584625.8506</c:v>
                </c:pt>
                <c:pt idx="7">
                  <c:v>2791465.0079999999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F-44C0-9690-A70C16799082}"/>
            </c:ext>
          </c:extLst>
        </c:ser>
        <c:ser>
          <c:idx val="0"/>
          <c:order val="1"/>
          <c:tx>
            <c:strRef>
              <c:f>'2002_2026_AYLIK_IHR'!$A$37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'2002_2026_AYLIK_IHR'!$C$37:$N$37</c:f>
              <c:numCache>
                <c:formatCode>#,##0</c:formatCode>
                <c:ptCount val="12"/>
                <c:pt idx="0">
                  <c:v>2996338.5348499999</c:v>
                </c:pt>
                <c:pt idx="1">
                  <c:v>2976587.3773599998</c:v>
                </c:pt>
                <c:pt idx="2">
                  <c:v>3514214.6659599999</c:v>
                </c:pt>
                <c:pt idx="3">
                  <c:v>3141750.1283800001</c:v>
                </c:pt>
                <c:pt idx="4">
                  <c:v>3942310.4184900001</c:v>
                </c:pt>
                <c:pt idx="5">
                  <c:v>3405075.86081</c:v>
                </c:pt>
                <c:pt idx="6">
                  <c:v>3834858.23661</c:v>
                </c:pt>
                <c:pt idx="7">
                  <c:v>2729859.4945899998</c:v>
                </c:pt>
                <c:pt idx="8">
                  <c:v>3657359.8266699999</c:v>
                </c:pt>
                <c:pt idx="9">
                  <c:v>3809169.9639499998</c:v>
                </c:pt>
                <c:pt idx="10">
                  <c:v>3749702.77575</c:v>
                </c:pt>
                <c:pt idx="11">
                  <c:v>3759525.8880599998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F-44C0-9690-A70C16799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3488"/>
        <c:axId val="-1912212608"/>
      </c:lineChart>
      <c:catAx>
        <c:axId val="-19122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2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34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ELEKTRİK ELEKTRONİK </a:t>
            </a:r>
            <a:r>
              <a:rPr lang="tr-TR" sz="1000" baseline="0"/>
              <a:t>VE HİZMET </a:t>
            </a:r>
            <a:r>
              <a:rPr lang="en-US" sz="1000"/>
              <a:t>İHRACATI </a:t>
            </a:r>
            <a:r>
              <a:rPr lang="tr-TR" sz="1000"/>
              <a:t> </a:t>
            </a:r>
            <a:r>
              <a:rPr lang="en-US" sz="1000"/>
              <a:t>(Bin $)</a:t>
            </a:r>
          </a:p>
        </c:rich>
      </c:tx>
      <c:layout>
        <c:manualLayout>
          <c:xMode val="edge"/>
          <c:yMode val="edge"/>
          <c:x val="0.17293786129494548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97804147720971"/>
          <c:y val="0.18909090909090953"/>
          <c:w val="0.8067191601049869"/>
          <c:h val="0.57212121212121214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'2002_2026_AYLIK_IHR'!$A$40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'2002_2026_AYLIK_IHR'!$C$40:$N$40</c:f>
              <c:numCache>
                <c:formatCode>#,##0</c:formatCode>
                <c:ptCount val="12"/>
                <c:pt idx="0">
                  <c:v>1340489.99342</c:v>
                </c:pt>
                <c:pt idx="1">
                  <c:v>1406959.1835</c:v>
                </c:pt>
                <c:pt idx="2">
                  <c:v>1475068.38145</c:v>
                </c:pt>
                <c:pt idx="3">
                  <c:v>1762093.05327</c:v>
                </c:pt>
                <c:pt idx="4">
                  <c:v>1479917.64087</c:v>
                </c:pt>
                <c:pt idx="5">
                  <c:v>1661707.7619700001</c:v>
                </c:pt>
                <c:pt idx="6">
                  <c:v>1802554.46835</c:v>
                </c:pt>
                <c:pt idx="7">
                  <c:v>1725054.2871600001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5-4170-952C-28B5E0B441D8}"/>
            </c:ext>
          </c:extLst>
        </c:ser>
        <c:ser>
          <c:idx val="0"/>
          <c:order val="1"/>
          <c:tx>
            <c:strRef>
              <c:f>'2002_2026_AYLIK_IHR'!$A$41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'2002_2026_AYLIK_IHR'!$C$41:$N$41</c:f>
              <c:numCache>
                <c:formatCode>#,##0</c:formatCode>
                <c:ptCount val="12"/>
                <c:pt idx="0">
                  <c:v>1223526.17102</c:v>
                </c:pt>
                <c:pt idx="1">
                  <c:v>1292780.4327100001</c:v>
                </c:pt>
                <c:pt idx="2">
                  <c:v>1477428.08381</c:v>
                </c:pt>
                <c:pt idx="3">
                  <c:v>1378795.5105399999</c:v>
                </c:pt>
                <c:pt idx="4">
                  <c:v>1672887.2511</c:v>
                </c:pt>
                <c:pt idx="5">
                  <c:v>1274531.3926899999</c:v>
                </c:pt>
                <c:pt idx="6">
                  <c:v>1563390.7886099999</c:v>
                </c:pt>
                <c:pt idx="7">
                  <c:v>1488967.1361700001</c:v>
                </c:pt>
                <c:pt idx="8">
                  <c:v>1507298.90295</c:v>
                </c:pt>
                <c:pt idx="9">
                  <c:v>1640860.42988</c:v>
                </c:pt>
                <c:pt idx="10">
                  <c:v>1476719.6484699999</c:v>
                </c:pt>
                <c:pt idx="11">
                  <c:v>1726382.5623699999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5-4170-952C-28B5E0B44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4576"/>
        <c:axId val="-1912218048"/>
      </c:lineChart>
      <c:catAx>
        <c:axId val="-191222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8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8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45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HAZIR GİYİM VE KONFEKSİYON İHRACATI (Bin $)</a:t>
            </a:r>
          </a:p>
        </c:rich>
      </c:tx>
      <c:layout>
        <c:manualLayout>
          <c:xMode val="edge"/>
          <c:yMode val="edge"/>
          <c:x val="0.16530637895615161"/>
          <c:y val="4.91367861885790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5711607478"/>
          <c:y val="0.22576361221779548"/>
          <c:w val="0.79387834211410224"/>
          <c:h val="0.50199203187250996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'2002_2026_AYLIK_IHR'!$A$34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'2002_2026_AYLIK_IHR'!$C$34:$N$34</c:f>
              <c:numCache>
                <c:formatCode>#,##0</c:formatCode>
                <c:ptCount val="12"/>
                <c:pt idx="0">
                  <c:v>1337267.5401099999</c:v>
                </c:pt>
                <c:pt idx="1">
                  <c:v>1323459.4479700001</c:v>
                </c:pt>
                <c:pt idx="2">
                  <c:v>1207654.0890500001</c:v>
                </c:pt>
                <c:pt idx="3">
                  <c:v>1445675.02932</c:v>
                </c:pt>
                <c:pt idx="4">
                  <c:v>1284965.2961200001</c:v>
                </c:pt>
                <c:pt idx="5">
                  <c:v>1373078.9548200001</c:v>
                </c:pt>
                <c:pt idx="6">
                  <c:v>1581505.22713</c:v>
                </c:pt>
                <c:pt idx="7">
                  <c:v>1414392.5436100001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4-4C45-85C7-81E1087A311C}"/>
            </c:ext>
          </c:extLst>
        </c:ser>
        <c:ser>
          <c:idx val="0"/>
          <c:order val="1"/>
          <c:tx>
            <c:strRef>
              <c:f>'2002_2026_AYLIK_IHR'!$A$35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'2002_2026_AYLIK_IHR'!$C$35:$N$35</c:f>
              <c:numCache>
                <c:formatCode>#,##0</c:formatCode>
                <c:ptCount val="12"/>
                <c:pt idx="0">
                  <c:v>1409229.78523</c:v>
                </c:pt>
                <c:pt idx="1">
                  <c:v>1354608.4614800001</c:v>
                </c:pt>
                <c:pt idx="2">
                  <c:v>1413608.73495</c:v>
                </c:pt>
                <c:pt idx="3">
                  <c:v>1225036.4140300001</c:v>
                </c:pt>
                <c:pt idx="4">
                  <c:v>1514376.91389</c:v>
                </c:pt>
                <c:pt idx="5">
                  <c:v>1195468.14295</c:v>
                </c:pt>
                <c:pt idx="6">
                  <c:v>1580696.5084800001</c:v>
                </c:pt>
                <c:pt idx="7">
                  <c:v>1519171.4793</c:v>
                </c:pt>
                <c:pt idx="8">
                  <c:v>1485209.9602999999</c:v>
                </c:pt>
                <c:pt idx="9">
                  <c:v>1508533.2461999999</c:v>
                </c:pt>
                <c:pt idx="10">
                  <c:v>1285021.2198300001</c:v>
                </c:pt>
                <c:pt idx="11">
                  <c:v>1268964.98251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4-4C45-85C7-81E1087A3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0768"/>
        <c:axId val="-1912219680"/>
      </c:lineChart>
      <c:catAx>
        <c:axId val="-191222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9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0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6549124216615775"/>
          <c:y val="0.13248339973439574"/>
          <c:w val="0.26913480885311869"/>
          <c:h val="7.8861038784494561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DEMİR VE DEMİRDIŞI METALLER İHRACATI (Bin $)</a:t>
            </a:r>
          </a:p>
        </c:rich>
      </c:tx>
      <c:layout>
        <c:manualLayout>
          <c:xMode val="edge"/>
          <c:yMode val="edge"/>
          <c:x val="0.2034015748031496"/>
          <c:y val="4.7263681592039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14307140178907"/>
          <c:y val="0.250000391742077"/>
          <c:w val="0.80612325227524362"/>
          <c:h val="0.4850755106465548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'2002_2026_AYLIK_IHR'!$A$44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'2002_2026_AYLIK_IHR'!$C$44:$N$44</c:f>
              <c:numCache>
                <c:formatCode>#,##0</c:formatCode>
                <c:ptCount val="12"/>
                <c:pt idx="0">
                  <c:v>1072910.8591199999</c:v>
                </c:pt>
                <c:pt idx="1">
                  <c:v>1096829.6646199999</c:v>
                </c:pt>
                <c:pt idx="2">
                  <c:v>1133846.9098499999</c:v>
                </c:pt>
                <c:pt idx="3">
                  <c:v>1361033.0710700001</c:v>
                </c:pt>
                <c:pt idx="4">
                  <c:v>1176142.6333399999</c:v>
                </c:pt>
                <c:pt idx="5">
                  <c:v>1361145.5207400001</c:v>
                </c:pt>
                <c:pt idx="6">
                  <c:v>1404504.7412700001</c:v>
                </c:pt>
                <c:pt idx="7">
                  <c:v>1310672.4442199999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3-4F87-BB4D-7D8AA3CFD930}"/>
            </c:ext>
          </c:extLst>
        </c:ser>
        <c:ser>
          <c:idx val="0"/>
          <c:order val="1"/>
          <c:tx>
            <c:strRef>
              <c:f>'2002_2026_AYLIK_IHR'!$A$45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'2002_2026_AYLIK_IHR'!$C$45:$N$45</c:f>
              <c:numCache>
                <c:formatCode>#,##0</c:formatCode>
                <c:ptCount val="12"/>
                <c:pt idx="0">
                  <c:v>1010378.18805</c:v>
                </c:pt>
                <c:pt idx="1">
                  <c:v>1020123.06271</c:v>
                </c:pt>
                <c:pt idx="2">
                  <c:v>1135102.7379399999</c:v>
                </c:pt>
                <c:pt idx="3">
                  <c:v>1080114.7352199999</c:v>
                </c:pt>
                <c:pt idx="4">
                  <c:v>1234348.3772</c:v>
                </c:pt>
                <c:pt idx="5">
                  <c:v>967548.41740000003</c:v>
                </c:pt>
                <c:pt idx="6">
                  <c:v>1186760.9665099999</c:v>
                </c:pt>
                <c:pt idx="7">
                  <c:v>1098446.9501</c:v>
                </c:pt>
                <c:pt idx="8">
                  <c:v>1130668.2932800001</c:v>
                </c:pt>
                <c:pt idx="9">
                  <c:v>1219316.41509</c:v>
                </c:pt>
                <c:pt idx="10">
                  <c:v>1048100.90936</c:v>
                </c:pt>
                <c:pt idx="11">
                  <c:v>1107621.0999400001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33-4F87-BB4D-7D8AA3CFD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2512"/>
        <c:axId val="-1951184688"/>
      </c:lineChart>
      <c:catAx>
        <c:axId val="-195118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46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25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7115046333494023"/>
          <c:y val="0.15920398009950248"/>
          <c:w val="0.2903519202956773"/>
          <c:h val="8.04834097230383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ÇİMENTO CAM SERAMİK VE TOPRAK ÜRÜNLERİ İHRACATI (Bin $)</a:t>
            </a:r>
            <a:endParaRPr lang="tr-TR" sz="700" b="1"/>
          </a:p>
        </c:rich>
      </c:tx>
      <c:layout>
        <c:manualLayout>
          <c:xMode val="edge"/>
          <c:yMode val="edge"/>
          <c:x val="0.14693898976913675"/>
          <c:y val="1.7412935323383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2"/>
          <c:y val="0.23880640524138091"/>
          <c:w val="0.81020488899562437"/>
          <c:h val="0.47388146040086643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'2002_2026_AYLIK_IHR'!$A$48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'2002_2026_AYLIK_IHR'!$C$48:$N$48</c:f>
              <c:numCache>
                <c:formatCode>#,##0</c:formatCode>
                <c:ptCount val="12"/>
                <c:pt idx="0">
                  <c:v>316660.93492999999</c:v>
                </c:pt>
                <c:pt idx="1">
                  <c:v>330840.40227999998</c:v>
                </c:pt>
                <c:pt idx="2">
                  <c:v>376083.66901000001</c:v>
                </c:pt>
                <c:pt idx="3">
                  <c:v>424223.57066999999</c:v>
                </c:pt>
                <c:pt idx="4">
                  <c:v>359687.24273</c:v>
                </c:pt>
                <c:pt idx="5">
                  <c:v>418720.87494000001</c:v>
                </c:pt>
                <c:pt idx="6">
                  <c:v>424410.77071999997</c:v>
                </c:pt>
                <c:pt idx="7">
                  <c:v>376738.16853999998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8-4D92-8BCF-89562101FD9D}"/>
            </c:ext>
          </c:extLst>
        </c:ser>
        <c:ser>
          <c:idx val="0"/>
          <c:order val="1"/>
          <c:tx>
            <c:strRef>
              <c:f>'2002_2026_AYLIK_IHR'!$A$49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'2002_2026_AYLIK_IHR'!$C$49:$N$49</c:f>
              <c:numCache>
                <c:formatCode>#,##0</c:formatCode>
                <c:ptCount val="12"/>
                <c:pt idx="0">
                  <c:v>317167.46931000001</c:v>
                </c:pt>
                <c:pt idx="1">
                  <c:v>320191.06179000001</c:v>
                </c:pt>
                <c:pt idx="2">
                  <c:v>375147.76507999998</c:v>
                </c:pt>
                <c:pt idx="3">
                  <c:v>387268.29476000002</c:v>
                </c:pt>
                <c:pt idx="4">
                  <c:v>413257.34639000002</c:v>
                </c:pt>
                <c:pt idx="5">
                  <c:v>365425.93476999999</c:v>
                </c:pt>
                <c:pt idx="6">
                  <c:v>427228.41396999999</c:v>
                </c:pt>
                <c:pt idx="7">
                  <c:v>363877.64711000002</c:v>
                </c:pt>
                <c:pt idx="8">
                  <c:v>381323.38640000002</c:v>
                </c:pt>
                <c:pt idx="9">
                  <c:v>402911.5589</c:v>
                </c:pt>
                <c:pt idx="10">
                  <c:v>359533.14249</c:v>
                </c:pt>
                <c:pt idx="11">
                  <c:v>385065.55643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18-4D92-8BCF-89562101F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92848"/>
        <c:axId val="-1951187408"/>
      </c:lineChart>
      <c:catAx>
        <c:axId val="-195119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7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74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28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MÜCEVHER İHRACATI (Bin $)</a:t>
            </a:r>
          </a:p>
        </c:rich>
      </c:tx>
      <c:layout>
        <c:manualLayout>
          <c:xMode val="edge"/>
          <c:yMode val="edge"/>
          <c:x val="0.31793884198210159"/>
          <c:y val="4.5679012345679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65895742924319"/>
          <c:y val="0.18518585498356113"/>
          <c:w val="0.79116621008685151"/>
          <c:h val="0.5185203939539712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'2002_2026_AYLIK_IHR'!$A$50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'2002_2026_AYLIK_IHR'!$C$50:$N$50</c:f>
              <c:numCache>
                <c:formatCode>#,##0</c:formatCode>
                <c:ptCount val="12"/>
                <c:pt idx="0">
                  <c:v>483818.97527</c:v>
                </c:pt>
                <c:pt idx="1">
                  <c:v>569646.94506000006</c:v>
                </c:pt>
                <c:pt idx="2">
                  <c:v>361179.01319999999</c:v>
                </c:pt>
                <c:pt idx="3">
                  <c:v>606000.68354</c:v>
                </c:pt>
                <c:pt idx="4">
                  <c:v>443040.43479999999</c:v>
                </c:pt>
                <c:pt idx="5">
                  <c:v>447147.99044000002</c:v>
                </c:pt>
                <c:pt idx="6">
                  <c:v>801977.37644999998</c:v>
                </c:pt>
                <c:pt idx="7">
                  <c:v>1638018.1877900001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F-4EFA-8A15-3AD98E2FF4AD}"/>
            </c:ext>
          </c:extLst>
        </c:ser>
        <c:ser>
          <c:idx val="0"/>
          <c:order val="1"/>
          <c:tx>
            <c:strRef>
              <c:f>'2002_2026_AYLIK_IHR'!$A$51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'2002_2026_AYLIK_IHR'!$C$51:$N$51</c:f>
              <c:numCache>
                <c:formatCode>#,##0</c:formatCode>
                <c:ptCount val="12"/>
                <c:pt idx="0">
                  <c:v>1162541.7113000001</c:v>
                </c:pt>
                <c:pt idx="1">
                  <c:v>877795.87298999995</c:v>
                </c:pt>
                <c:pt idx="2">
                  <c:v>565444.90824000002</c:v>
                </c:pt>
                <c:pt idx="3">
                  <c:v>503105.11076000001</c:v>
                </c:pt>
                <c:pt idx="4">
                  <c:v>853334.53607000003</c:v>
                </c:pt>
                <c:pt idx="5">
                  <c:v>379389.43831</c:v>
                </c:pt>
                <c:pt idx="6">
                  <c:v>756187.43886999995</c:v>
                </c:pt>
                <c:pt idx="7">
                  <c:v>596278.26129000005</c:v>
                </c:pt>
                <c:pt idx="8">
                  <c:v>498420.43046</c:v>
                </c:pt>
                <c:pt idx="9">
                  <c:v>568804.06998999999</c:v>
                </c:pt>
                <c:pt idx="10">
                  <c:v>615179.57655</c:v>
                </c:pt>
                <c:pt idx="11">
                  <c:v>553359.34247000003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F-4EFA-8A15-3AD98E2FF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4144"/>
        <c:axId val="-1951183600"/>
      </c:lineChart>
      <c:catAx>
        <c:axId val="-195118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3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3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41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ÇELİK İHRACATI</a:t>
            </a:r>
            <a:r>
              <a:rPr lang="tr-TR" baseline="0"/>
              <a:t> </a:t>
            </a:r>
            <a:r>
              <a:rPr lang="tr-TR"/>
              <a:t>(Bin $)</a:t>
            </a:r>
          </a:p>
        </c:rich>
      </c:tx>
      <c:layout>
        <c:manualLayout>
          <c:xMode val="edge"/>
          <c:yMode val="edge"/>
          <c:x val="0.34691106585200271"/>
          <c:y val="3.69003690036900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82281059063141"/>
          <c:y val="0.19926238002537525"/>
          <c:w val="0.80651731160896056"/>
          <c:h val="0.5387463581540417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'2002_2026_AYLIK_IHR'!$A$56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'2002_2026_AYLIK_IHR'!$C$46:$N$46</c:f>
              <c:numCache>
                <c:formatCode>#,##0</c:formatCode>
                <c:ptCount val="12"/>
                <c:pt idx="0">
                  <c:v>1079063.1174699999</c:v>
                </c:pt>
                <c:pt idx="1">
                  <c:v>1174741.88377</c:v>
                </c:pt>
                <c:pt idx="2">
                  <c:v>1529235.3601500001</c:v>
                </c:pt>
                <c:pt idx="3">
                  <c:v>1421803.1284399999</c:v>
                </c:pt>
                <c:pt idx="4">
                  <c:v>1418284.54602</c:v>
                </c:pt>
                <c:pt idx="5">
                  <c:v>1742917.6526200001</c:v>
                </c:pt>
                <c:pt idx="6">
                  <c:v>1374194.51449</c:v>
                </c:pt>
                <c:pt idx="7">
                  <c:v>1531222.7966700001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E-42B5-9807-8FD69DC2BC16}"/>
            </c:ext>
          </c:extLst>
        </c:ser>
        <c:ser>
          <c:idx val="0"/>
          <c:order val="1"/>
          <c:tx>
            <c:strRef>
              <c:f>'2002_2026_AYLIK_IHR'!$A$47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'2002_2026_AYLIK_IHR'!$C$47:$N$47</c:f>
              <c:numCache>
                <c:formatCode>#,##0</c:formatCode>
                <c:ptCount val="12"/>
                <c:pt idx="0">
                  <c:v>1245833.6785500001</c:v>
                </c:pt>
                <c:pt idx="1">
                  <c:v>1233277.96798</c:v>
                </c:pt>
                <c:pt idx="2">
                  <c:v>1539795.1805400001</c:v>
                </c:pt>
                <c:pt idx="3">
                  <c:v>1300330.56874</c:v>
                </c:pt>
                <c:pt idx="4">
                  <c:v>1496070.90475</c:v>
                </c:pt>
                <c:pt idx="5">
                  <c:v>1430237.7448700001</c:v>
                </c:pt>
                <c:pt idx="6">
                  <c:v>1351623.13726</c:v>
                </c:pt>
                <c:pt idx="7">
                  <c:v>1364686.1126900001</c:v>
                </c:pt>
                <c:pt idx="8">
                  <c:v>1478955.2377899999</c:v>
                </c:pt>
                <c:pt idx="9">
                  <c:v>1286962.82278</c:v>
                </c:pt>
                <c:pt idx="10">
                  <c:v>1313238.46903</c:v>
                </c:pt>
                <c:pt idx="11">
                  <c:v>1490897.6266300001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E-42B5-9807-8FD69DC2B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1424"/>
        <c:axId val="-1951195024"/>
      </c:lineChart>
      <c:catAx>
        <c:axId val="-195118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5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95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14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MADENCİLİK ÜRÜNLERİ İHRACATI (Bin $)</a:t>
            </a:r>
          </a:p>
        </c:rich>
      </c:tx>
      <c:layout>
        <c:manualLayout>
          <c:xMode val="edge"/>
          <c:yMode val="edge"/>
          <c:x val="0.23400000000000001"/>
          <c:y val="4.74406733641053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"/>
          <c:y val="0.17603060638535223"/>
          <c:w val="0.86000000000000065"/>
          <c:h val="0.57303580376508445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'2002_2026_AYLIK_IHR'!$A$60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'2002_2026_AYLIK_IHR'!$C$60:$N$60</c:f>
              <c:numCache>
                <c:formatCode>#,##0</c:formatCode>
                <c:ptCount val="12"/>
                <c:pt idx="0">
                  <c:v>518900.74560000002</c:v>
                </c:pt>
                <c:pt idx="1">
                  <c:v>474021.08072000003</c:v>
                </c:pt>
                <c:pt idx="2">
                  <c:v>571444.72149999999</c:v>
                </c:pt>
                <c:pt idx="3">
                  <c:v>675611.17920000001</c:v>
                </c:pt>
                <c:pt idx="4">
                  <c:v>501584.67605000001</c:v>
                </c:pt>
                <c:pt idx="5">
                  <c:v>692593.80128999997</c:v>
                </c:pt>
                <c:pt idx="6">
                  <c:v>644865.58565000002</c:v>
                </c:pt>
                <c:pt idx="7">
                  <c:v>650465.29960999999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7A4-9D91-862489D728A2}"/>
            </c:ext>
          </c:extLst>
        </c:ser>
        <c:ser>
          <c:idx val="0"/>
          <c:order val="1"/>
          <c:tx>
            <c:strRef>
              <c:f>'2002_2026_AYLIK_IHR'!$A$61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'2002_2026_AYLIK_IHR'!$C$61:$N$61</c:f>
              <c:numCache>
                <c:formatCode>#,##0</c:formatCode>
                <c:ptCount val="12"/>
                <c:pt idx="0">
                  <c:v>456640.6508</c:v>
                </c:pt>
                <c:pt idx="1">
                  <c:v>417965.56385999999</c:v>
                </c:pt>
                <c:pt idx="2">
                  <c:v>492702.61076000001</c:v>
                </c:pt>
                <c:pt idx="3">
                  <c:v>474386.29479000001</c:v>
                </c:pt>
                <c:pt idx="4">
                  <c:v>531011.77844000002</c:v>
                </c:pt>
                <c:pt idx="5">
                  <c:v>490379.5393</c:v>
                </c:pt>
                <c:pt idx="6">
                  <c:v>571275.46848000004</c:v>
                </c:pt>
                <c:pt idx="7">
                  <c:v>522783.40360000002</c:v>
                </c:pt>
                <c:pt idx="8">
                  <c:v>549583.27093999996</c:v>
                </c:pt>
                <c:pt idx="9">
                  <c:v>583303.73604999995</c:v>
                </c:pt>
                <c:pt idx="10">
                  <c:v>531833.66960999998</c:v>
                </c:pt>
                <c:pt idx="11">
                  <c:v>588516.53873000003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7A4-9D91-862489D72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9040"/>
        <c:axId val="-1951189584"/>
      </c:lineChart>
      <c:catAx>
        <c:axId val="-195118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9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9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9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AYLAR BAZINDA TOPLAM İHRACAT
</a:t>
            </a:r>
          </a:p>
        </c:rich>
      </c:tx>
      <c:layout>
        <c:manualLayout>
          <c:xMode val="edge"/>
          <c:yMode val="edge"/>
          <c:x val="0.27731374487279997"/>
          <c:y val="3.6630036630036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21967963386727"/>
          <c:y val="0.21611798920411671"/>
          <c:w val="0.75972540045766757"/>
          <c:h val="0.51648536403017697"/>
        </c:manualLayout>
      </c:layout>
      <c:lineChart>
        <c:grouping val="standard"/>
        <c:varyColors val="0"/>
        <c:ser>
          <c:idx val="0"/>
          <c:order val="0"/>
          <c:tx>
            <c:strRef>
              <c:f>'2002_2026_AYLIK_IHR'!$A$86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'2002_2026_AYLIK_IHR'!$C$86:$N$86</c:f>
              <c:numCache>
                <c:formatCode>#,##0</c:formatCode>
                <c:ptCount val="12"/>
                <c:pt idx="0">
                  <c:v>20327377.719999999</c:v>
                </c:pt>
                <c:pt idx="1">
                  <c:v>21017299.91</c:v>
                </c:pt>
                <c:pt idx="2">
                  <c:v>21910459.420000002</c:v>
                </c:pt>
                <c:pt idx="3">
                  <c:v>25382058.93</c:v>
                </c:pt>
                <c:pt idx="4">
                  <c:v>22397693.260000002</c:v>
                </c:pt>
                <c:pt idx="5">
                  <c:v>24881704.440000001</c:v>
                </c:pt>
                <c:pt idx="6">
                  <c:v>25622852.289999999</c:v>
                </c:pt>
                <c:pt idx="7">
                  <c:v>23466787.982000001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9-4A68-A978-839CDC97D32B}"/>
            </c:ext>
          </c:extLst>
        </c:ser>
        <c:ser>
          <c:idx val="1"/>
          <c:order val="1"/>
          <c:tx>
            <c:strRef>
              <c:f>'2002_2026_AYLIK_IHR'!$A$85</c:f>
              <c:strCache>
                <c:ptCount val="1"/>
                <c:pt idx="0">
                  <c:v>2025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'2002_2026_AYLIK_IHR'!$C$85:$N$85</c:f>
              <c:numCache>
                <c:formatCode>#,##0</c:formatCode>
                <c:ptCount val="12"/>
                <c:pt idx="0">
                  <c:v>21160019.379999999</c:v>
                </c:pt>
                <c:pt idx="1">
                  <c:v>20727903.120000001</c:v>
                </c:pt>
                <c:pt idx="2">
                  <c:v>23405171.219999999</c:v>
                </c:pt>
                <c:pt idx="3">
                  <c:v>20779136.829999998</c:v>
                </c:pt>
                <c:pt idx="4">
                  <c:v>24815506.620000001</c:v>
                </c:pt>
                <c:pt idx="5">
                  <c:v>20467852.899999999</c:v>
                </c:pt>
                <c:pt idx="6">
                  <c:v>24909273.949999999</c:v>
                </c:pt>
                <c:pt idx="7">
                  <c:v>21701089.579999998</c:v>
                </c:pt>
                <c:pt idx="8">
                  <c:v>22513547.829999998</c:v>
                </c:pt>
                <c:pt idx="9">
                  <c:v>23949500.640000001</c:v>
                </c:pt>
                <c:pt idx="10">
                  <c:v>22506333.34</c:v>
                </c:pt>
                <c:pt idx="11">
                  <c:v>26298394.440000001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9-4A68-A978-839CDC97D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07349760"/>
        <c:axId val="-1907357376"/>
      </c:lineChart>
      <c:catAx>
        <c:axId val="-190734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7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497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GEMİ</a:t>
            </a:r>
            <a:r>
              <a:rPr lang="tr-TR" sz="1000" baseline="0"/>
              <a:t> VE YAT</a:t>
            </a:r>
            <a:r>
              <a:rPr lang="en-US" sz="1000"/>
              <a:t> İHRACATI (Bin $)</a:t>
            </a:r>
          </a:p>
        </c:rich>
      </c:tx>
      <c:layout>
        <c:manualLayout>
          <c:xMode val="edge"/>
          <c:yMode val="edge"/>
          <c:x val="0.31400000000000078"/>
          <c:y val="4.2446941323345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9999999999999"/>
          <c:y val="0.14606820214888874"/>
          <c:w val="0.86000000000000065"/>
          <c:h val="0.57303580376508478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'2002_2026_AYLIK_IHR'!$A$38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'2002_2026_AYLIK_IHR'!$C$38:$N$38</c:f>
              <c:numCache>
                <c:formatCode>#,##0</c:formatCode>
                <c:ptCount val="12"/>
                <c:pt idx="0">
                  <c:v>166912.11350000001</c:v>
                </c:pt>
                <c:pt idx="1">
                  <c:v>165265.07235999999</c:v>
                </c:pt>
                <c:pt idx="2">
                  <c:v>235413.85431</c:v>
                </c:pt>
                <c:pt idx="3">
                  <c:v>353492.78448999999</c:v>
                </c:pt>
                <c:pt idx="4">
                  <c:v>349619.62503</c:v>
                </c:pt>
                <c:pt idx="5">
                  <c:v>279412.78463000001</c:v>
                </c:pt>
                <c:pt idx="6">
                  <c:v>166187.64898999999</c:v>
                </c:pt>
                <c:pt idx="7">
                  <c:v>100453.81226999999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C-47A6-A84C-773D7A30B069}"/>
            </c:ext>
          </c:extLst>
        </c:ser>
        <c:ser>
          <c:idx val="0"/>
          <c:order val="1"/>
          <c:tx>
            <c:strRef>
              <c:f>'2002_2026_AYLIK_IHR'!$A$39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'2002_2026_AYLIK_IHR'!$C$39:$N$39</c:f>
              <c:numCache>
                <c:formatCode>#,##0</c:formatCode>
                <c:ptCount val="12"/>
                <c:pt idx="0">
                  <c:v>82415.475059999997</c:v>
                </c:pt>
                <c:pt idx="1">
                  <c:v>158782.83376000001</c:v>
                </c:pt>
                <c:pt idx="2">
                  <c:v>86356.291979999995</c:v>
                </c:pt>
                <c:pt idx="3">
                  <c:v>129783.30017</c:v>
                </c:pt>
                <c:pt idx="4">
                  <c:v>367051.56397000002</c:v>
                </c:pt>
                <c:pt idx="5">
                  <c:v>84044.054889999999</c:v>
                </c:pt>
                <c:pt idx="6">
                  <c:v>262568.56161999999</c:v>
                </c:pt>
                <c:pt idx="7">
                  <c:v>81743.420469999997</c:v>
                </c:pt>
                <c:pt idx="8">
                  <c:v>230420.19359000001</c:v>
                </c:pt>
                <c:pt idx="9">
                  <c:v>304893.73233000003</c:v>
                </c:pt>
                <c:pt idx="10">
                  <c:v>164250.66383999999</c:v>
                </c:pt>
                <c:pt idx="11">
                  <c:v>291256.76345000003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C-47A6-A84C-773D7A30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93936"/>
        <c:axId val="-1951194480"/>
      </c:lineChart>
      <c:catAx>
        <c:axId val="-195119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4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94480"/>
        <c:scaling>
          <c:orientation val="minMax"/>
          <c:max val="40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3936"/>
        <c:crosses val="autoZero"/>
        <c:crossBetween val="between"/>
        <c:majorUnit val="50000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SAVUNMA</a:t>
            </a:r>
            <a:r>
              <a:rPr lang="tr-TR" sz="1000" baseline="0"/>
              <a:t> VE HAVACILIK SANAYİİ</a:t>
            </a:r>
            <a:r>
              <a:rPr lang="en-US" sz="1000"/>
              <a:t> İHRACATI (Bin $)</a:t>
            </a:r>
          </a:p>
        </c:rich>
      </c:tx>
      <c:layout>
        <c:manualLayout>
          <c:xMode val="edge"/>
          <c:yMode val="edge"/>
          <c:x val="0.22066666666666668"/>
          <c:y val="2.74656679151061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9999999999999"/>
          <c:y val="0.15106195995163529"/>
          <c:w val="0.86000000000000065"/>
          <c:h val="0.57303580376508445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'2002_2026_AYLIK_IHR'!$A$52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'2002_2026_AYLIK_IHR'!$C$52:$N$52</c:f>
              <c:numCache>
                <c:formatCode>#,##0</c:formatCode>
                <c:ptCount val="12"/>
                <c:pt idx="0">
                  <c:v>554338.01381000003</c:v>
                </c:pt>
                <c:pt idx="1">
                  <c:v>552694.16009000002</c:v>
                </c:pt>
                <c:pt idx="2">
                  <c:v>799795.11231</c:v>
                </c:pt>
                <c:pt idx="3">
                  <c:v>962318.63098000002</c:v>
                </c:pt>
                <c:pt idx="4">
                  <c:v>992061.54859000002</c:v>
                </c:pt>
                <c:pt idx="5">
                  <c:v>802802.45875999995</c:v>
                </c:pt>
                <c:pt idx="6">
                  <c:v>1122469.5309599999</c:v>
                </c:pt>
                <c:pt idx="7">
                  <c:v>511369.03376999998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D6-452E-B66D-1EF371E00EB6}"/>
            </c:ext>
          </c:extLst>
        </c:ser>
        <c:ser>
          <c:idx val="0"/>
          <c:order val="1"/>
          <c:tx>
            <c:strRef>
              <c:f>'2002_2026_AYLIK_IHR'!$A$53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tx2"/>
              </a:solidFill>
            </c:spPr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'2002_2026_AYLIK_IHR'!$C$53:$N$53</c:f>
              <c:numCache>
                <c:formatCode>#,##0</c:formatCode>
                <c:ptCount val="12"/>
                <c:pt idx="0">
                  <c:v>385075.39113</c:v>
                </c:pt>
                <c:pt idx="1">
                  <c:v>435226.85595</c:v>
                </c:pt>
                <c:pt idx="2">
                  <c:v>883920.19247000001</c:v>
                </c:pt>
                <c:pt idx="3">
                  <c:v>538166.54835000006</c:v>
                </c:pt>
                <c:pt idx="4">
                  <c:v>740975.65948000003</c:v>
                </c:pt>
                <c:pt idx="5">
                  <c:v>619543.42550999997</c:v>
                </c:pt>
                <c:pt idx="6">
                  <c:v>981427.40345999994</c:v>
                </c:pt>
                <c:pt idx="7">
                  <c:v>833841.72363999998</c:v>
                </c:pt>
                <c:pt idx="8">
                  <c:v>572821.24259000004</c:v>
                </c:pt>
                <c:pt idx="9">
                  <c:v>707493.92440000002</c:v>
                </c:pt>
                <c:pt idx="10">
                  <c:v>746154.93367000006</c:v>
                </c:pt>
                <c:pt idx="11">
                  <c:v>2561194.33458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D6-452E-B66D-1EF371E00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6864"/>
        <c:axId val="-1951186320"/>
      </c:lineChart>
      <c:catAx>
        <c:axId val="-195118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6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6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68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892262467191599"/>
          <c:y val="0.11235955056179775"/>
          <c:w val="0.26751999999999998"/>
          <c:h val="7.4135283651341338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İKLİMLENDİRME</a:t>
            </a:r>
            <a:r>
              <a:rPr lang="tr-TR" sz="1000" baseline="0"/>
              <a:t> SANAYİ </a:t>
            </a:r>
            <a:r>
              <a:rPr lang="en-US" sz="1000"/>
              <a:t>İHRACATI (Bin $)</a:t>
            </a:r>
          </a:p>
        </c:rich>
      </c:tx>
      <c:layout>
        <c:manualLayout>
          <c:xMode val="edge"/>
          <c:yMode val="edge"/>
          <c:x val="0.25800000000000001"/>
          <c:y val="3.2459425717852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"/>
          <c:y val="0.17603060638535223"/>
          <c:w val="0.86000000000000065"/>
          <c:h val="0.55306064270056132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'2002_2026_AYLIK_IHR'!$A$54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'2002_2026_AYLIK_IHR'!$C$54:$N$54</c:f>
              <c:numCache>
                <c:formatCode>#,##0</c:formatCode>
                <c:ptCount val="12"/>
                <c:pt idx="0">
                  <c:v>534417.09199999995</c:v>
                </c:pt>
                <c:pt idx="1">
                  <c:v>609996.60080999997</c:v>
                </c:pt>
                <c:pt idx="2">
                  <c:v>580904.51344000001</c:v>
                </c:pt>
                <c:pt idx="3">
                  <c:v>675847.9399</c:v>
                </c:pt>
                <c:pt idx="4">
                  <c:v>550297.90763000003</c:v>
                </c:pt>
                <c:pt idx="5">
                  <c:v>638793.13274000003</c:v>
                </c:pt>
                <c:pt idx="6">
                  <c:v>697037.64387999999</c:v>
                </c:pt>
                <c:pt idx="7">
                  <c:v>574296.40671000001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3-42DA-9FF3-1F19EFE6F72D}"/>
            </c:ext>
          </c:extLst>
        </c:ser>
        <c:ser>
          <c:idx val="0"/>
          <c:order val="1"/>
          <c:tx>
            <c:strRef>
              <c:f>'2002_2026_AYLIK_IHR'!$A$55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tx2"/>
              </a:solidFill>
            </c:spPr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'2002_2026_AYLIK_IHR'!$C$55:$N$55</c:f>
              <c:numCache>
                <c:formatCode>#,##0</c:formatCode>
                <c:ptCount val="12"/>
                <c:pt idx="0">
                  <c:v>588849.93016999995</c:v>
                </c:pt>
                <c:pt idx="1">
                  <c:v>590510.17238</c:v>
                </c:pt>
                <c:pt idx="2">
                  <c:v>637521.17429999996</c:v>
                </c:pt>
                <c:pt idx="3">
                  <c:v>609011.31160000002</c:v>
                </c:pt>
                <c:pt idx="4">
                  <c:v>656984.46658999997</c:v>
                </c:pt>
                <c:pt idx="5">
                  <c:v>531511.53674000001</c:v>
                </c:pt>
                <c:pt idx="6">
                  <c:v>656376.08759000001</c:v>
                </c:pt>
                <c:pt idx="7">
                  <c:v>569188.22363999998</c:v>
                </c:pt>
                <c:pt idx="8">
                  <c:v>605566.21892000001</c:v>
                </c:pt>
                <c:pt idx="9">
                  <c:v>665843.33438999997</c:v>
                </c:pt>
                <c:pt idx="10">
                  <c:v>612716.67735000001</c:v>
                </c:pt>
                <c:pt idx="11">
                  <c:v>661722.66093999997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3-42DA-9FF3-1F19EFE6F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366768"/>
        <c:axId val="-1908358064"/>
      </c:lineChart>
      <c:catAx>
        <c:axId val="-190836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35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35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366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AYLAR BAZINDA TARIM İHRACATI</a:t>
            </a:r>
            <a:endParaRPr lang="tr-TR" sz="1000" b="1" i="0" u="none" strike="noStrike" baseline="0"/>
          </a:p>
        </c:rich>
      </c:tx>
      <c:layout>
        <c:manualLayout>
          <c:xMode val="edge"/>
          <c:yMode val="edge"/>
          <c:x val="0.27169617989891004"/>
          <c:y val="5.533596837944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390845884621779"/>
          <c:y val="0.18972368631825576"/>
          <c:w val="0.75402468126949163"/>
          <c:h val="0.54940817496328231"/>
        </c:manualLayout>
      </c:layout>
      <c:lineChart>
        <c:grouping val="standard"/>
        <c:varyColors val="0"/>
        <c:ser>
          <c:idx val="0"/>
          <c:order val="0"/>
          <c:tx>
            <c:strRef>
              <c:f>'2002_2026_AYLIK_IHR'!$A$3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'2002_2026_AYLIK_IHR'!$C$3:$N$3</c:f>
              <c:numCache>
                <c:formatCode>#,##0</c:formatCode>
                <c:ptCount val="12"/>
                <c:pt idx="0">
                  <c:v>3004800.2959599998</c:v>
                </c:pt>
                <c:pt idx="1">
                  <c:v>2949472.6666600001</c:v>
                </c:pt>
                <c:pt idx="2">
                  <c:v>3117037.6339500002</c:v>
                </c:pt>
                <c:pt idx="3">
                  <c:v>2767943.8460600004</c:v>
                </c:pt>
                <c:pt idx="4">
                  <c:v>3099795.7390399999</c:v>
                </c:pt>
                <c:pt idx="5">
                  <c:v>2542841.6726099998</c:v>
                </c:pt>
                <c:pt idx="6">
                  <c:v>2893495.0790300006</c:v>
                </c:pt>
                <c:pt idx="7">
                  <c:v>2703922.4665000001</c:v>
                </c:pt>
                <c:pt idx="8">
                  <c:v>2915177.5164200002</c:v>
                </c:pt>
                <c:pt idx="9">
                  <c:v>3287191.1098300004</c:v>
                </c:pt>
                <c:pt idx="10">
                  <c:v>3265975.9581499998</c:v>
                </c:pt>
                <c:pt idx="11">
                  <c:v>3816478.7419400001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0-435C-89ED-3527757BB3FD}"/>
            </c:ext>
          </c:extLst>
        </c:ser>
        <c:ser>
          <c:idx val="1"/>
          <c:order val="1"/>
          <c:tx>
            <c:strRef>
              <c:f>'2002_2026_AYLIK_IHR'!$A$2</c:f>
              <c:strCache>
                <c:ptCount val="1"/>
                <c:pt idx="0">
                  <c:v>2026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'2002_2026_AYLIK_IHR'!$C$2:$N$2</c:f>
              <c:numCache>
                <c:formatCode>#,##0</c:formatCode>
                <c:ptCount val="12"/>
                <c:pt idx="0">
                  <c:v>2973297.5076099997</c:v>
                </c:pt>
                <c:pt idx="1">
                  <c:v>2905283.93664</c:v>
                </c:pt>
                <c:pt idx="2">
                  <c:v>2939985.2103500003</c:v>
                </c:pt>
                <c:pt idx="3">
                  <c:v>3268932.0920500001</c:v>
                </c:pt>
                <c:pt idx="4">
                  <c:v>2743543.6111800005</c:v>
                </c:pt>
                <c:pt idx="5">
                  <c:v>3161127.5532</c:v>
                </c:pt>
                <c:pt idx="6">
                  <c:v>3160368.8915599999</c:v>
                </c:pt>
                <c:pt idx="7">
                  <c:v>2820808.6330599999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E0-435C-89ED-3527757BB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07362272"/>
        <c:axId val="-1907349216"/>
      </c:lineChart>
      <c:catAx>
        <c:axId val="-190736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49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492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2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AYLIK İHRACAT RAKAMLARINDAKİ DEĞİŞİM, 2009-2025</a:t>
            </a:r>
          </a:p>
        </c:rich>
      </c:tx>
      <c:layout>
        <c:manualLayout>
          <c:xMode val="edge"/>
          <c:yMode val="edge"/>
          <c:x val="0.21774221770665791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053783200215318"/>
          <c:y val="0.16477295583961588"/>
          <c:w val="0.73656010658196058"/>
          <c:h val="0.60795538878754851"/>
        </c:manualLayout>
      </c:layout>
      <c:lineChart>
        <c:grouping val="standard"/>
        <c:varyColors val="0"/>
        <c:ser>
          <c:idx val="5"/>
          <c:order val="0"/>
          <c:tx>
            <c:v>2009</c:v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'2002_2026_AYLIK_IHR'!$C$69:$N$69</c:f>
              <c:numCache>
                <c:formatCode>#,##0</c:formatCode>
                <c:ptCount val="12"/>
                <c:pt idx="0">
                  <c:v>7884493.5240000002</c:v>
                </c:pt>
                <c:pt idx="1">
                  <c:v>8435115.8340000007</c:v>
                </c:pt>
                <c:pt idx="2">
                  <c:v>8155485.0810000002</c:v>
                </c:pt>
                <c:pt idx="3">
                  <c:v>7561696.2829999998</c:v>
                </c:pt>
                <c:pt idx="4">
                  <c:v>7346407.5279999999</c:v>
                </c:pt>
                <c:pt idx="5">
                  <c:v>8329692.7829999998</c:v>
                </c:pt>
                <c:pt idx="6">
                  <c:v>9055733.6710000001</c:v>
                </c:pt>
                <c:pt idx="7">
                  <c:v>7839908.8420000002</c:v>
                </c:pt>
                <c:pt idx="8">
                  <c:v>8480708.3870000001</c:v>
                </c:pt>
                <c:pt idx="9">
                  <c:v>10095768.029999999</c:v>
                </c:pt>
                <c:pt idx="10">
                  <c:v>8903010.773</c:v>
                </c:pt>
                <c:pt idx="11">
                  <c:v>10054591.867000001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5-4CDB-95E4-8E6D668BA313}"/>
            </c:ext>
          </c:extLst>
        </c:ser>
        <c:ser>
          <c:idx val="6"/>
          <c:order val="1"/>
          <c:tx>
            <c:strRef>
              <c:f>'2002_2026_AYLIK_IHR'!$A$70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val>
            <c:numRef>
              <c:f>'2002_2026_AYLIK_IHR'!$C$70:$N$70</c:f>
              <c:numCache>
                <c:formatCode>#,##0</c:formatCode>
                <c:ptCount val="12"/>
                <c:pt idx="0">
                  <c:v>7828748.0580000002</c:v>
                </c:pt>
                <c:pt idx="1">
                  <c:v>8263237.8140000002</c:v>
                </c:pt>
                <c:pt idx="2">
                  <c:v>9886488.1710000001</c:v>
                </c:pt>
                <c:pt idx="3">
                  <c:v>9396006.6539999992</c:v>
                </c:pt>
                <c:pt idx="4">
                  <c:v>9799958.1170000006</c:v>
                </c:pt>
                <c:pt idx="5">
                  <c:v>9542907.6439999994</c:v>
                </c:pt>
                <c:pt idx="6">
                  <c:v>9564682.5449999999</c:v>
                </c:pt>
                <c:pt idx="7">
                  <c:v>8523451.9729999993</c:v>
                </c:pt>
                <c:pt idx="8">
                  <c:v>8909230.5209999997</c:v>
                </c:pt>
                <c:pt idx="9">
                  <c:v>10963586.27</c:v>
                </c:pt>
                <c:pt idx="10">
                  <c:v>9382369.7180000003</c:v>
                </c:pt>
                <c:pt idx="11">
                  <c:v>11822551.698999999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5-4CDB-95E4-8E6D668BA313}"/>
            </c:ext>
          </c:extLst>
        </c:ser>
        <c:ser>
          <c:idx val="7"/>
          <c:order val="2"/>
          <c:tx>
            <c:strRef>
              <c:f>'2002_2026_AYLIK_IHR'!$A$71</c:f>
              <c:strCache>
                <c:ptCount val="1"/>
                <c:pt idx="0">
                  <c:v>2011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'2002_2026_AYLIK_IHR'!$C$71:$N$71</c:f>
              <c:numCache>
                <c:formatCode>#,##0</c:formatCode>
                <c:ptCount val="12"/>
                <c:pt idx="0">
                  <c:v>9551084.6390000004</c:v>
                </c:pt>
                <c:pt idx="1">
                  <c:v>10059126.307</c:v>
                </c:pt>
                <c:pt idx="2">
                  <c:v>11811085.16</c:v>
                </c:pt>
                <c:pt idx="3">
                  <c:v>11873269.447000001</c:v>
                </c:pt>
                <c:pt idx="4">
                  <c:v>10943364.372</c:v>
                </c:pt>
                <c:pt idx="5">
                  <c:v>11349953.558</c:v>
                </c:pt>
                <c:pt idx="6">
                  <c:v>11860004.271</c:v>
                </c:pt>
                <c:pt idx="7">
                  <c:v>11245124.657</c:v>
                </c:pt>
                <c:pt idx="8">
                  <c:v>10750626.098999999</c:v>
                </c:pt>
                <c:pt idx="9">
                  <c:v>11907219.297</c:v>
                </c:pt>
                <c:pt idx="10">
                  <c:v>11078524.743000001</c:v>
                </c:pt>
                <c:pt idx="11">
                  <c:v>12477486.279999999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5-4CDB-95E4-8E6D668BA313}"/>
            </c:ext>
          </c:extLst>
        </c:ser>
        <c:ser>
          <c:idx val="0"/>
          <c:order val="3"/>
          <c:tx>
            <c:strRef>
              <c:f>'2002_2026_AYLIK_IHR'!$A$72</c:f>
              <c:strCache>
                <c:ptCount val="1"/>
                <c:pt idx="0">
                  <c:v>2012</c:v>
                </c:pt>
              </c:strCache>
            </c:strRef>
          </c:tx>
          <c:marker>
            <c:symbol val="none"/>
          </c:marker>
          <c:val>
            <c:numRef>
              <c:f>'2002_2026_AYLIK_IHR'!$C$72:$N$72</c:f>
              <c:numCache>
                <c:formatCode>#,##0</c:formatCode>
                <c:ptCount val="12"/>
                <c:pt idx="0">
                  <c:v>10348187.165999999</c:v>
                </c:pt>
                <c:pt idx="1">
                  <c:v>11748000.124</c:v>
                </c:pt>
                <c:pt idx="2">
                  <c:v>13208572.977</c:v>
                </c:pt>
                <c:pt idx="3">
                  <c:v>12630226.718</c:v>
                </c:pt>
                <c:pt idx="4">
                  <c:v>13131530.960999999</c:v>
                </c:pt>
                <c:pt idx="5">
                  <c:v>13231198.687999999</c:v>
                </c:pt>
                <c:pt idx="6">
                  <c:v>12830675.307</c:v>
                </c:pt>
                <c:pt idx="7">
                  <c:v>12831394.572000001</c:v>
                </c:pt>
                <c:pt idx="8">
                  <c:v>12952651.721999999</c:v>
                </c:pt>
                <c:pt idx="9">
                  <c:v>13190769.654999999</c:v>
                </c:pt>
                <c:pt idx="10">
                  <c:v>13753052.493000001</c:v>
                </c:pt>
                <c:pt idx="11">
                  <c:v>12605476.173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E5-4CDB-95E4-8E6D668BA313}"/>
            </c:ext>
          </c:extLst>
        </c:ser>
        <c:ser>
          <c:idx val="3"/>
          <c:order val="4"/>
          <c:tx>
            <c:strRef>
              <c:f>'2002_2026_AYLIK_IHR'!$A$73</c:f>
              <c:strCache>
                <c:ptCount val="1"/>
                <c:pt idx="0">
                  <c:v>2013</c:v>
                </c:pt>
              </c:strCache>
            </c:strRef>
          </c:tx>
          <c:marker>
            <c:symbol val="none"/>
          </c:marker>
          <c:val>
            <c:numRef>
              <c:f>'2002_2026_AYLIK_IHR'!$C$73:$N$73</c:f>
              <c:numCache>
                <c:formatCode>#,##0</c:formatCode>
                <c:ptCount val="12"/>
                <c:pt idx="0">
                  <c:v>11481521.079</c:v>
                </c:pt>
                <c:pt idx="1">
                  <c:v>12385690.909</c:v>
                </c:pt>
                <c:pt idx="2">
                  <c:v>13122058.141000001</c:v>
                </c:pt>
                <c:pt idx="3">
                  <c:v>12468202.903000001</c:v>
                </c:pt>
                <c:pt idx="4">
                  <c:v>13277209.017000001</c:v>
                </c:pt>
                <c:pt idx="5">
                  <c:v>12399973.961999999</c:v>
                </c:pt>
                <c:pt idx="6">
                  <c:v>13059519.685000001</c:v>
                </c:pt>
                <c:pt idx="7">
                  <c:v>11118300.903000001</c:v>
                </c:pt>
                <c:pt idx="8">
                  <c:v>13060371.039000001</c:v>
                </c:pt>
                <c:pt idx="9">
                  <c:v>12053704.638</c:v>
                </c:pt>
                <c:pt idx="10">
                  <c:v>14201227.351</c:v>
                </c:pt>
                <c:pt idx="11">
                  <c:v>13174857.460000001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E5-4CDB-95E4-8E6D668BA313}"/>
            </c:ext>
          </c:extLst>
        </c:ser>
        <c:ser>
          <c:idx val="4"/>
          <c:order val="5"/>
          <c:tx>
            <c:strRef>
              <c:f>'2002_2026_AYLIK_IHR'!$A$74</c:f>
              <c:strCache>
                <c:ptCount val="1"/>
                <c:pt idx="0">
                  <c:v>2014</c:v>
                </c:pt>
              </c:strCache>
            </c:strRef>
          </c:tx>
          <c:marker>
            <c:symbol val="diamond"/>
            <c:size val="5"/>
          </c:marker>
          <c:val>
            <c:numRef>
              <c:f>'2002_2026_AYLIK_IHR'!$C$74:$N$74</c:f>
              <c:numCache>
                <c:formatCode>#,##0</c:formatCode>
                <c:ptCount val="12"/>
                <c:pt idx="0">
                  <c:v>12399761.948000001</c:v>
                </c:pt>
                <c:pt idx="1">
                  <c:v>13053292.493000001</c:v>
                </c:pt>
                <c:pt idx="2">
                  <c:v>14680110.779999999</c:v>
                </c:pt>
                <c:pt idx="3">
                  <c:v>13371185.664000001</c:v>
                </c:pt>
                <c:pt idx="4">
                  <c:v>13681906.159</c:v>
                </c:pt>
                <c:pt idx="5">
                  <c:v>12880924.245999999</c:v>
                </c:pt>
                <c:pt idx="6">
                  <c:v>13344776.958000001</c:v>
                </c:pt>
                <c:pt idx="7">
                  <c:v>11386828.925000001</c:v>
                </c:pt>
                <c:pt idx="8">
                  <c:v>13583120.905999999</c:v>
                </c:pt>
                <c:pt idx="9">
                  <c:v>12891630.102</c:v>
                </c:pt>
                <c:pt idx="10">
                  <c:v>13067348.107000001</c:v>
                </c:pt>
                <c:pt idx="11">
                  <c:v>13269271.402000001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E5-4CDB-95E4-8E6D668BA313}"/>
            </c:ext>
          </c:extLst>
        </c:ser>
        <c:ser>
          <c:idx val="1"/>
          <c:order val="6"/>
          <c:tx>
            <c:strRef>
              <c:f>'2002_2026_AYLIK_IHR'!$A$75</c:f>
              <c:strCache>
                <c:ptCount val="1"/>
                <c:pt idx="0">
                  <c:v>2015</c:v>
                </c:pt>
              </c:strCache>
            </c:strRef>
          </c:tx>
          <c:marker>
            <c:symbol val="none"/>
          </c:marker>
          <c:val>
            <c:numRef>
              <c:f>'2002_2026_AYLIK_IHR'!$C$75:$N$75</c:f>
              <c:numCache>
                <c:formatCode>#,##0</c:formatCode>
                <c:ptCount val="12"/>
                <c:pt idx="0">
                  <c:v>12301766.75</c:v>
                </c:pt>
                <c:pt idx="1">
                  <c:v>12231860.140000001</c:v>
                </c:pt>
                <c:pt idx="2">
                  <c:v>12519910.437999999</c:v>
                </c:pt>
                <c:pt idx="3">
                  <c:v>13349346.866</c:v>
                </c:pt>
                <c:pt idx="4">
                  <c:v>11080385.127</c:v>
                </c:pt>
                <c:pt idx="5">
                  <c:v>11949647.085999999</c:v>
                </c:pt>
                <c:pt idx="6">
                  <c:v>11129358.973999999</c:v>
                </c:pt>
                <c:pt idx="7">
                  <c:v>11022045.344000001</c:v>
                </c:pt>
                <c:pt idx="8">
                  <c:v>11581703.842</c:v>
                </c:pt>
                <c:pt idx="9">
                  <c:v>13240039.088</c:v>
                </c:pt>
                <c:pt idx="10">
                  <c:v>11681989.013</c:v>
                </c:pt>
                <c:pt idx="11">
                  <c:v>11750818.76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E5-4CDB-95E4-8E6D668BA313}"/>
            </c:ext>
          </c:extLst>
        </c:ser>
        <c:ser>
          <c:idx val="2"/>
          <c:order val="7"/>
          <c:tx>
            <c:strRef>
              <c:f>'2002_2026_AYLIK_IHR'!$A$76</c:f>
              <c:strCache>
                <c:ptCount val="1"/>
                <c:pt idx="0">
                  <c:v>2016</c:v>
                </c:pt>
              </c:strCache>
            </c:strRef>
          </c:tx>
          <c:marker>
            <c:symbol val="none"/>
          </c:marker>
          <c:val>
            <c:numRef>
              <c:f>'2002_2026_AYLIK_IHR'!$C$76:$N$76</c:f>
              <c:numCache>
                <c:formatCode>#,##0</c:formatCode>
                <c:ptCount val="12"/>
                <c:pt idx="0">
                  <c:v>9546115.4000000004</c:v>
                </c:pt>
                <c:pt idx="1">
                  <c:v>12366388.057</c:v>
                </c:pt>
                <c:pt idx="2">
                  <c:v>12757672.093</c:v>
                </c:pt>
                <c:pt idx="3">
                  <c:v>11950497.685000001</c:v>
                </c:pt>
                <c:pt idx="4">
                  <c:v>12098611.067</c:v>
                </c:pt>
                <c:pt idx="5">
                  <c:v>12864154.060000001</c:v>
                </c:pt>
                <c:pt idx="6">
                  <c:v>9850124.8719999995</c:v>
                </c:pt>
                <c:pt idx="7">
                  <c:v>11830762.82</c:v>
                </c:pt>
                <c:pt idx="8">
                  <c:v>10901638.452</c:v>
                </c:pt>
                <c:pt idx="9">
                  <c:v>12796159.91</c:v>
                </c:pt>
                <c:pt idx="10">
                  <c:v>12786936.247</c:v>
                </c:pt>
                <c:pt idx="11">
                  <c:v>12780523.145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E5-4CDB-95E4-8E6D668BA313}"/>
            </c:ext>
          </c:extLst>
        </c:ser>
        <c:ser>
          <c:idx val="8"/>
          <c:order val="8"/>
          <c:tx>
            <c:strRef>
              <c:f>'2002_2026_AYLIK_IHR'!$A$77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val>
            <c:numRef>
              <c:f>'2002_2026_AYLIK_IHR'!$C$77:$N$77</c:f>
              <c:numCache>
                <c:formatCode>#,##0</c:formatCode>
                <c:ptCount val="12"/>
                <c:pt idx="0">
                  <c:v>11247585.677000133</c:v>
                </c:pt>
                <c:pt idx="1">
                  <c:v>12089908.933999483</c:v>
                </c:pt>
                <c:pt idx="2">
                  <c:v>14470814.05899963</c:v>
                </c:pt>
                <c:pt idx="3">
                  <c:v>12859938.790999187</c:v>
                </c:pt>
                <c:pt idx="4">
                  <c:v>13582079.73099998</c:v>
                </c:pt>
                <c:pt idx="5">
                  <c:v>13125306.943999315</c:v>
                </c:pt>
                <c:pt idx="6">
                  <c:v>12612074.05599888</c:v>
                </c:pt>
                <c:pt idx="7">
                  <c:v>13248462.990000026</c:v>
                </c:pt>
                <c:pt idx="8">
                  <c:v>11810080.804999635</c:v>
                </c:pt>
                <c:pt idx="9">
                  <c:v>13912699.49399944</c:v>
                </c:pt>
                <c:pt idx="10">
                  <c:v>14188323.115998682</c:v>
                </c:pt>
                <c:pt idx="11">
                  <c:v>13845665.816998869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E5-4CDB-95E4-8E6D668BA313}"/>
            </c:ext>
          </c:extLst>
        </c:ser>
        <c:ser>
          <c:idx val="9"/>
          <c:order val="9"/>
          <c:tx>
            <c:strRef>
              <c:f>'2002_2026_AYLIK_IHR'!$A$78</c:f>
              <c:strCache>
                <c:ptCount val="1"/>
                <c:pt idx="0">
                  <c:v>2018</c:v>
                </c:pt>
              </c:strCache>
            </c:strRef>
          </c:tx>
          <c:marker>
            <c:symbol val="none"/>
          </c:marker>
          <c:val>
            <c:numRef>
              <c:f>'2002_2026_AYLIK_IHR'!$C$78:$N$78</c:f>
              <c:numCache>
                <c:formatCode>#,##0</c:formatCode>
                <c:ptCount val="12"/>
                <c:pt idx="0">
                  <c:v>13080096.762</c:v>
                </c:pt>
                <c:pt idx="1">
                  <c:v>13827132.654999999</c:v>
                </c:pt>
                <c:pt idx="2">
                  <c:v>16338253.918</c:v>
                </c:pt>
                <c:pt idx="3">
                  <c:v>14530822.873</c:v>
                </c:pt>
                <c:pt idx="4">
                  <c:v>15166648.044</c:v>
                </c:pt>
                <c:pt idx="5">
                  <c:v>13657091.159</c:v>
                </c:pt>
                <c:pt idx="6">
                  <c:v>14771360.698000001</c:v>
                </c:pt>
                <c:pt idx="7">
                  <c:v>12926754.198999999</c:v>
                </c:pt>
                <c:pt idx="8">
                  <c:v>15247368.846000001</c:v>
                </c:pt>
                <c:pt idx="9">
                  <c:v>16590652.49</c:v>
                </c:pt>
                <c:pt idx="10">
                  <c:v>16386878.392999999</c:v>
                </c:pt>
                <c:pt idx="11">
                  <c:v>14645696.251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E5-4CDB-95E4-8E6D668BA313}"/>
            </c:ext>
          </c:extLst>
        </c:ser>
        <c:ser>
          <c:idx val="10"/>
          <c:order val="10"/>
          <c:tx>
            <c:strRef>
              <c:f>'2002_2026_AYLIK_IHR'!$A$79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val>
            <c:numRef>
              <c:f>'2002_2026_AYLIK_IHR'!$C$79:$N$79</c:f>
              <c:numCache>
                <c:formatCode>#,##0</c:formatCode>
                <c:ptCount val="12"/>
                <c:pt idx="0">
                  <c:v>13874826.012</c:v>
                </c:pt>
                <c:pt idx="1">
                  <c:v>14323043.041999999</c:v>
                </c:pt>
                <c:pt idx="2">
                  <c:v>16335862.397</c:v>
                </c:pt>
                <c:pt idx="3">
                  <c:v>15340619.824999999</c:v>
                </c:pt>
                <c:pt idx="4">
                  <c:v>16855105.096999999</c:v>
                </c:pt>
                <c:pt idx="5">
                  <c:v>11634653.880999999</c:v>
                </c:pt>
                <c:pt idx="6">
                  <c:v>15932004.723999999</c:v>
                </c:pt>
                <c:pt idx="7">
                  <c:v>13222876.222999999</c:v>
                </c:pt>
                <c:pt idx="8">
                  <c:v>15273579.960999999</c:v>
                </c:pt>
                <c:pt idx="9">
                  <c:v>16410781.68</c:v>
                </c:pt>
                <c:pt idx="10">
                  <c:v>16242650.391000001</c:v>
                </c:pt>
                <c:pt idx="11">
                  <c:v>15386718.469000001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E5-4CDB-95E4-8E6D668BA313}"/>
            </c:ext>
          </c:extLst>
        </c:ser>
        <c:ser>
          <c:idx val="11"/>
          <c:order val="11"/>
          <c:tx>
            <c:strRef>
              <c:f>'2002_2026_AYLIK_IHR'!$A$81</c:f>
              <c:strCache>
                <c:ptCount val="1"/>
                <c:pt idx="0">
                  <c:v>2021</c:v>
                </c:pt>
              </c:strCache>
            </c:strRef>
          </c:tx>
          <c:marker>
            <c:symbol val="none"/>
          </c:marker>
          <c:val>
            <c:numRef>
              <c:f>'2002_2026_AYLIK_IHR'!$C$81:$N$81</c:f>
              <c:numCache>
                <c:formatCode>#,##0</c:formatCode>
                <c:ptCount val="12"/>
                <c:pt idx="0">
                  <c:v>15306487.643915899</c:v>
                </c:pt>
                <c:pt idx="1">
                  <c:v>15777151.373676499</c:v>
                </c:pt>
                <c:pt idx="2">
                  <c:v>18125533.345878098</c:v>
                </c:pt>
                <c:pt idx="3">
                  <c:v>18106582.520971801</c:v>
                </c:pt>
                <c:pt idx="4">
                  <c:v>18587253.5966384</c:v>
                </c:pt>
                <c:pt idx="5">
                  <c:v>19036800.670268498</c:v>
                </c:pt>
                <c:pt idx="6">
                  <c:v>19020902.292177301</c:v>
                </c:pt>
                <c:pt idx="7">
                  <c:v>18681996.8976386</c:v>
                </c:pt>
                <c:pt idx="8">
                  <c:v>19984264.497713201</c:v>
                </c:pt>
                <c:pt idx="9">
                  <c:v>21100833.1277362</c:v>
                </c:pt>
                <c:pt idx="10">
                  <c:v>20749365.9948617</c:v>
                </c:pt>
                <c:pt idx="11">
                  <c:v>21316881.481321499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E5-4CDB-95E4-8E6D668BA313}"/>
            </c:ext>
          </c:extLst>
        </c:ser>
        <c:ser>
          <c:idx val="12"/>
          <c:order val="12"/>
          <c:tx>
            <c:strRef>
              <c:f>'2002_2026_AYLIK_IHR'!$A$82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'2002_2026_AYLIK_IHR'!$C$82:$N$82</c:f>
              <c:numCache>
                <c:formatCode>#,##0</c:formatCode>
                <c:ptCount val="12"/>
                <c:pt idx="0">
                  <c:v>17553745.067000002</c:v>
                </c:pt>
                <c:pt idx="1">
                  <c:v>19904331.120000001</c:v>
                </c:pt>
                <c:pt idx="2">
                  <c:v>22609642.478</c:v>
                </c:pt>
                <c:pt idx="3">
                  <c:v>23330991.125</c:v>
                </c:pt>
                <c:pt idx="4">
                  <c:v>18931811.633000001</c:v>
                </c:pt>
                <c:pt idx="5">
                  <c:v>23359482.375999998</c:v>
                </c:pt>
                <c:pt idx="6">
                  <c:v>18536547.530999999</c:v>
                </c:pt>
                <c:pt idx="7">
                  <c:v>21275849.662</c:v>
                </c:pt>
                <c:pt idx="8">
                  <c:v>22596774.302000001</c:v>
                </c:pt>
                <c:pt idx="9">
                  <c:v>21300785.131999999</c:v>
                </c:pt>
                <c:pt idx="10">
                  <c:v>21871038.612</c:v>
                </c:pt>
                <c:pt idx="11">
                  <c:v>22898748.625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E5-4CDB-95E4-8E6D668BA313}"/>
            </c:ext>
          </c:extLst>
        </c:ser>
        <c:ser>
          <c:idx val="13"/>
          <c:order val="13"/>
          <c:tx>
            <c:strRef>
              <c:f>'2002_2026_AYLIK_IHR'!$A$83</c:f>
              <c:strCache>
                <c:ptCount val="1"/>
                <c:pt idx="0">
                  <c:v>2023</c:v>
                </c:pt>
              </c:strCache>
            </c:strRef>
          </c:tx>
          <c:marker>
            <c:symbol val="none"/>
          </c:marker>
          <c:val>
            <c:numRef>
              <c:f>'2002_2026_AYLIK_IHR'!$C$83:$N$83</c:f>
              <c:numCache>
                <c:formatCode>#,##0</c:formatCode>
                <c:ptCount val="12"/>
                <c:pt idx="0">
                  <c:v>19331709</c:v>
                </c:pt>
                <c:pt idx="1">
                  <c:v>18565678</c:v>
                </c:pt>
                <c:pt idx="2">
                  <c:v>23562970</c:v>
                </c:pt>
                <c:pt idx="3">
                  <c:v>19250045</c:v>
                </c:pt>
                <c:pt idx="4">
                  <c:v>21633012</c:v>
                </c:pt>
                <c:pt idx="5">
                  <c:v>20773219</c:v>
                </c:pt>
                <c:pt idx="6">
                  <c:v>19779817</c:v>
                </c:pt>
                <c:pt idx="7">
                  <c:v>21556273</c:v>
                </c:pt>
                <c:pt idx="8">
                  <c:v>22411386</c:v>
                </c:pt>
                <c:pt idx="9">
                  <c:v>22804541</c:v>
                </c:pt>
                <c:pt idx="10">
                  <c:v>23000730</c:v>
                </c:pt>
                <c:pt idx="11">
                  <c:v>22958051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E5-4CDB-95E4-8E6D668BA313}"/>
            </c:ext>
          </c:extLst>
        </c:ser>
        <c:ser>
          <c:idx val="14"/>
          <c:order val="14"/>
          <c:tx>
            <c:strRef>
              <c:f>'2002_2026_AYLIK_IHR'!$A$84</c:f>
              <c:strCache>
                <c:ptCount val="1"/>
                <c:pt idx="0">
                  <c:v>2024</c:v>
                </c:pt>
              </c:strCache>
            </c:strRef>
          </c:tx>
          <c:marker>
            <c:symbol val="none"/>
          </c:marker>
          <c:val>
            <c:numRef>
              <c:f>'2002_2026_AYLIK_IHR'!$C$84:$N$84</c:f>
              <c:numCache>
                <c:formatCode>#,##0</c:formatCode>
                <c:ptCount val="12"/>
                <c:pt idx="0">
                  <c:v>20000625</c:v>
                </c:pt>
                <c:pt idx="1">
                  <c:v>21091519</c:v>
                </c:pt>
                <c:pt idx="2">
                  <c:v>22648722</c:v>
                </c:pt>
                <c:pt idx="3">
                  <c:v>19292521</c:v>
                </c:pt>
                <c:pt idx="4">
                  <c:v>24180070</c:v>
                </c:pt>
                <c:pt idx="5">
                  <c:v>19015329</c:v>
                </c:pt>
                <c:pt idx="6">
                  <c:v>22475505</c:v>
                </c:pt>
                <c:pt idx="7">
                  <c:v>22000689</c:v>
                </c:pt>
                <c:pt idx="8">
                  <c:v>21956026</c:v>
                </c:pt>
                <c:pt idx="9">
                  <c:v>23473313</c:v>
                </c:pt>
                <c:pt idx="10">
                  <c:v>22236792</c:v>
                </c:pt>
                <c:pt idx="11">
                  <c:v>23407021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59-4024-98C6-37C968540464}"/>
            </c:ext>
          </c:extLst>
        </c:ser>
        <c:ser>
          <c:idx val="15"/>
          <c:order val="15"/>
          <c:tx>
            <c:strRef>
              <c:f>'2002_2026_AYLIK_IHR'!$A$85</c:f>
              <c:strCache>
                <c:ptCount val="1"/>
                <c:pt idx="0">
                  <c:v>2025</c:v>
                </c:pt>
              </c:strCache>
            </c:strRef>
          </c:tx>
          <c:marker>
            <c:symbol val="none"/>
          </c:marker>
          <c:val>
            <c:numRef>
              <c:f>'2002_2026_AYLIK_IHR'!$C$85:$N$85</c:f>
              <c:numCache>
                <c:formatCode>#,##0</c:formatCode>
                <c:ptCount val="12"/>
                <c:pt idx="0">
                  <c:v>21160019.379999999</c:v>
                </c:pt>
                <c:pt idx="1">
                  <c:v>20727903.120000001</c:v>
                </c:pt>
                <c:pt idx="2">
                  <c:v>23405171.219999999</c:v>
                </c:pt>
                <c:pt idx="3">
                  <c:v>20779136.829999998</c:v>
                </c:pt>
                <c:pt idx="4">
                  <c:v>24815506.620000001</c:v>
                </c:pt>
                <c:pt idx="5">
                  <c:v>20467852.899999999</c:v>
                </c:pt>
                <c:pt idx="6">
                  <c:v>24909273.949999999</c:v>
                </c:pt>
                <c:pt idx="7">
                  <c:v>21701089.579999998</c:v>
                </c:pt>
                <c:pt idx="8">
                  <c:v>22513547.829999998</c:v>
                </c:pt>
                <c:pt idx="9">
                  <c:v>23949500.640000001</c:v>
                </c:pt>
                <c:pt idx="10">
                  <c:v>22506333.34</c:v>
                </c:pt>
                <c:pt idx="11">
                  <c:v>26298394.440000001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7-4325-81E8-91D86E947E9D}"/>
            </c:ext>
          </c:extLst>
        </c:ser>
        <c:ser>
          <c:idx val="16"/>
          <c:order val="16"/>
          <c:tx>
            <c:strRef>
              <c:f>'2002_2026_AYLIK_IHR'!$A$86</c:f>
              <c:strCache>
                <c:ptCount val="1"/>
                <c:pt idx="0">
                  <c:v>2026</c:v>
                </c:pt>
              </c:strCache>
            </c:strRef>
          </c:tx>
          <c:marker>
            <c:symbol val="none"/>
          </c:marker>
          <c:val>
            <c:numRef>
              <c:f>'2002_2026_AYLIK_IHR'!$C$86:$N$86</c:f>
              <c:numCache>
                <c:formatCode>#,##0</c:formatCode>
                <c:ptCount val="12"/>
                <c:pt idx="0">
                  <c:v>20327377.719999999</c:v>
                </c:pt>
                <c:pt idx="1">
                  <c:v>21017299.91</c:v>
                </c:pt>
                <c:pt idx="2">
                  <c:v>21910459.420000002</c:v>
                </c:pt>
                <c:pt idx="3">
                  <c:v>25382058.93</c:v>
                </c:pt>
                <c:pt idx="4">
                  <c:v>22397693.260000002</c:v>
                </c:pt>
                <c:pt idx="5">
                  <c:v>24881704.440000001</c:v>
                </c:pt>
                <c:pt idx="6">
                  <c:v>25622852.289999999</c:v>
                </c:pt>
                <c:pt idx="7">
                  <c:v>23466787.982000001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2-4BA7-B524-9F9D8C6FB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07356832"/>
        <c:axId val="-1907355200"/>
      </c:lineChart>
      <c:catAx>
        <c:axId val="-19073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52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BİN DOLAR</a:t>
                </a:r>
              </a:p>
            </c:rich>
          </c:tx>
          <c:layout>
            <c:manualLayout>
              <c:xMode val="edge"/>
              <c:yMode val="edge"/>
              <c:x val="2.150537634408603E-2"/>
              <c:y val="0.375000596516344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6832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20487158731332"/>
          <c:y val="0.12982311034650079"/>
          <c:w val="8.59275053304904E-2"/>
          <c:h val="0.870176867096158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YILLAR İTİBARİYLE TÜRKİYE İHRACATI 2002-2025 (1.000 $)</a:t>
            </a:r>
          </a:p>
        </c:rich>
      </c:tx>
      <c:layout>
        <c:manualLayout>
          <c:xMode val="edge"/>
          <c:yMode val="edge"/>
          <c:x val="0.19840230689799673"/>
          <c:y val="3.2911392405063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4821140056188"/>
          <c:y val="5.9915611814345994E-2"/>
          <c:w val="0.84702378111826926"/>
          <c:h val="0.8261603375527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'2002_2026_AYLIK_IHR'!$A$62:$A$86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strCache>
            </c:strRef>
          </c:tx>
          <c:spPr>
            <a:gradFill rotWithShape="0">
              <a:gsLst>
                <a:gs pos="0">
                  <a:srgbClr val="000080">
                    <a:gamma/>
                    <a:shade val="46275"/>
                    <a:invGamma/>
                  </a:srgbClr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1"/>
              <c:layout>
                <c:manualLayout>
                  <c:x val="-8.8007759257078529E-17"/>
                  <c:y val="-1.93747247908411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E6-4797-88B2-A0F0DBD07AE7}"/>
                </c:ext>
              </c:extLst>
            </c:dLbl>
            <c:dLbl>
              <c:idx val="12"/>
              <c:layout>
                <c:manualLayout>
                  <c:x val="-8.8007759257078529E-17"/>
                  <c:y val="-3.17040951122853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E6-4797-88B2-A0F0DBD07AE7}"/>
                </c:ext>
              </c:extLst>
            </c:dLbl>
            <c:dLbl>
              <c:idx val="14"/>
              <c:layout>
                <c:manualLayout>
                  <c:x val="-3.6003590153273236E-3"/>
                  <c:y val="-2.99427564949362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E6-4797-88B2-A0F0DBD07AE7}"/>
                </c:ext>
              </c:extLst>
            </c:dLbl>
            <c:dLbl>
              <c:idx val="15"/>
              <c:layout>
                <c:manualLayout>
                  <c:x val="-2.4002393435515489E-3"/>
                  <c:y val="-1.76133861734918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E6-4797-88B2-A0F0DBD07AE7}"/>
                </c:ext>
              </c:extLst>
            </c:dLbl>
            <c:dLbl>
              <c:idx val="17"/>
              <c:layout>
                <c:manualLayout>
                  <c:x val="0"/>
                  <c:y val="-1.40907089387934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E6-4797-88B2-A0F0DBD07AE7}"/>
                </c:ext>
              </c:extLst>
            </c:dLbl>
            <c:dLbl>
              <c:idx val="21"/>
              <c:layout>
                <c:manualLayout>
                  <c:x val="1.2001196717755986E-3"/>
                  <c:y val="-2.28974020255394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E6-4797-88B2-A0F0DBD07AE7}"/>
                </c:ext>
              </c:extLst>
            </c:dLbl>
            <c:dLbl>
              <c:idx val="22"/>
              <c:layout>
                <c:manualLayout>
                  <c:x val="0"/>
                  <c:y val="-1.23293703214442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E6-4797-88B2-A0F0DBD07AE7}"/>
                </c:ext>
              </c:extLst>
            </c:dLbl>
            <c:spPr>
              <a:noFill/>
            </c:spPr>
            <c:txPr>
              <a:bodyPr anchor="ctr" anchorCtr="0"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'2002_2026_AYLIK_IHR'!$A$62:$A$86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'2002_2026_AYLIK_IHR'!$O$62:$O$86</c:f>
              <c:numCache>
                <c:formatCode>#,##0</c:formatCode>
                <c:ptCount val="25"/>
                <c:pt idx="0">
                  <c:v>36059089.028999999</c:v>
                </c:pt>
                <c:pt idx="1">
                  <c:v>47252836.302000001</c:v>
                </c:pt>
                <c:pt idx="2">
                  <c:v>63167152.819999993</c:v>
                </c:pt>
                <c:pt idx="3">
                  <c:v>73476408.142999992</c:v>
                </c:pt>
                <c:pt idx="4">
                  <c:v>85534675.517999992</c:v>
                </c:pt>
                <c:pt idx="5">
                  <c:v>107271749.90399998</c:v>
                </c:pt>
                <c:pt idx="6">
                  <c:v>132027195.626</c:v>
                </c:pt>
                <c:pt idx="7">
                  <c:v>102142612.603</c:v>
                </c:pt>
                <c:pt idx="8">
                  <c:v>113883219.18399999</c:v>
                </c:pt>
                <c:pt idx="9">
                  <c:v>134906868.83000001</c:v>
                </c:pt>
                <c:pt idx="10">
                  <c:v>152461736.55599999</c:v>
                </c:pt>
                <c:pt idx="11">
                  <c:v>151802637.08700001</c:v>
                </c:pt>
                <c:pt idx="12">
                  <c:v>157610157.69</c:v>
                </c:pt>
                <c:pt idx="13">
                  <c:v>143838871.428</c:v>
                </c:pt>
                <c:pt idx="14">
                  <c:v>142529583.80799997</c:v>
                </c:pt>
                <c:pt idx="15">
                  <c:v>156992940.41399324</c:v>
                </c:pt>
                <c:pt idx="16">
                  <c:v>177168756.28799999</c:v>
                </c:pt>
                <c:pt idx="17">
                  <c:v>180832721.70199999</c:v>
                </c:pt>
                <c:pt idx="18">
                  <c:v>169637755.31000003</c:v>
                </c:pt>
                <c:pt idx="19">
                  <c:v>225794053.44279772</c:v>
                </c:pt>
                <c:pt idx="20">
                  <c:v>254169747.66300002</c:v>
                </c:pt>
                <c:pt idx="21">
                  <c:v>255627431</c:v>
                </c:pt>
                <c:pt idx="22">
                  <c:v>261778132</c:v>
                </c:pt>
                <c:pt idx="23">
                  <c:v>273233729.84999996</c:v>
                </c:pt>
                <c:pt idx="24">
                  <c:v>185006233.95199999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F-4C54-B889-9BE2071BB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7361184"/>
        <c:axId val="-1907354656"/>
      </c:barChart>
      <c:catAx>
        <c:axId val="-190736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4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1184"/>
        <c:crosses val="autoZero"/>
        <c:crossBetween val="between"/>
      </c:valAx>
      <c:spPr>
        <a:gradFill rotWithShape="0">
          <a:gsLst>
            <a:gs pos="0">
              <a:srgbClr val="99CCFF"/>
            </a:gs>
            <a:gs pos="100000">
              <a:srgbClr val="99CC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HUBUBAT BAKLİYAT VE YAĞLI TOHUMLAR İHRACATI</a:t>
            </a:r>
            <a:r>
              <a:rPr lang="tr-TR" baseline="0"/>
              <a:t> </a:t>
            </a:r>
          </a:p>
          <a:p>
            <a:pPr algn="ctr"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(Bin</a:t>
            </a:r>
            <a:r>
              <a:rPr lang="tr-TR" baseline="0"/>
              <a:t> </a:t>
            </a:r>
            <a:r>
              <a:rPr lang="tr-TR"/>
              <a:t>$)</a:t>
            </a:r>
          </a:p>
        </c:rich>
      </c:tx>
      <c:layout>
        <c:manualLayout>
          <c:xMode val="edge"/>
          <c:yMode val="edge"/>
          <c:x val="0.1179279583917041"/>
          <c:y val="2.3347827790182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01458855482493"/>
          <c:y val="0.2178477690288714"/>
          <c:w val="0.82208753132894641"/>
          <c:h val="0.5031322462644926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'2002_2026_AYLIK_IHR'!$A$4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'2002_2026_AYLIK_IHR'!$C$4:$N$4</c:f>
              <c:numCache>
                <c:formatCode>#,##0</c:formatCode>
                <c:ptCount val="12"/>
                <c:pt idx="0">
                  <c:v>925804.44142000005</c:v>
                </c:pt>
                <c:pt idx="1">
                  <c:v>949046.58790000004</c:v>
                </c:pt>
                <c:pt idx="2">
                  <c:v>944839.41043000005</c:v>
                </c:pt>
                <c:pt idx="3">
                  <c:v>1108139.04103</c:v>
                </c:pt>
                <c:pt idx="4">
                  <c:v>901522.71377999999</c:v>
                </c:pt>
                <c:pt idx="5">
                  <c:v>1013916.9493100001</c:v>
                </c:pt>
                <c:pt idx="6">
                  <c:v>1091855.2188500001</c:v>
                </c:pt>
                <c:pt idx="7">
                  <c:v>958369.86173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4-4AD7-8D6F-3E8D49121D16}"/>
            </c:ext>
          </c:extLst>
        </c:ser>
        <c:ser>
          <c:idx val="0"/>
          <c:order val="1"/>
          <c:tx>
            <c:strRef>
              <c:f>'2002_2026_AYLIK_IHR'!$A$5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  <a:ln w="9525">
                <a:noFill/>
              </a:ln>
            </c:spPr>
          </c:marker>
          <c:val>
            <c:numRef>
              <c:f>'2002_2026_AYLIK_IHR'!$C$5:$N$5</c:f>
              <c:numCache>
                <c:formatCode>#,##0</c:formatCode>
                <c:ptCount val="12"/>
                <c:pt idx="0">
                  <c:v>1024708.64854</c:v>
                </c:pt>
                <c:pt idx="1">
                  <c:v>1063663.0629499999</c:v>
                </c:pt>
                <c:pt idx="2">
                  <c:v>1106850.85075</c:v>
                </c:pt>
                <c:pt idx="3">
                  <c:v>956182.00378999999</c:v>
                </c:pt>
                <c:pt idx="4">
                  <c:v>1055818.5514400001</c:v>
                </c:pt>
                <c:pt idx="5">
                  <c:v>862664.01463999995</c:v>
                </c:pt>
                <c:pt idx="6">
                  <c:v>1018279.04162</c:v>
                </c:pt>
                <c:pt idx="7">
                  <c:v>955103.80157999997</c:v>
                </c:pt>
                <c:pt idx="8">
                  <c:v>991732.36447999999</c:v>
                </c:pt>
                <c:pt idx="9">
                  <c:v>1089641.66496</c:v>
                </c:pt>
                <c:pt idx="10">
                  <c:v>1030711.3078599999</c:v>
                </c:pt>
                <c:pt idx="11">
                  <c:v>1204793.4657300001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54-4AD7-8D6F-3E8D49121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51392"/>
        <c:axId val="-1907348672"/>
      </c:lineChart>
      <c:catAx>
        <c:axId val="-1907351392"/>
        <c:scaling>
          <c:orientation val="minMax"/>
        </c:scaling>
        <c:delete val="0"/>
        <c:axPos val="b"/>
        <c:numFmt formatCode="#\ ?/?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48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486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13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2453397313065929"/>
          <c:y val="0.16911505464801974"/>
          <c:w val="0.27353783231083845"/>
          <c:h val="7.385865945861244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YAŞ MEYVE VE SEBZE İHRACATI (Bin $)</a:t>
            </a:r>
          </a:p>
        </c:rich>
      </c:tx>
      <c:layout>
        <c:manualLayout>
          <c:xMode val="edge"/>
          <c:yMode val="edge"/>
          <c:x val="0.20612266323852377"/>
          <c:y val="1.76100628930817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2"/>
          <c:y val="0.18113240922097806"/>
          <c:w val="0.81836816243638633"/>
          <c:h val="0.55471800323924569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'2002_2026_AYLIK_IHR'!$A$6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'2002_2026_AYLIK_IHR'!$C$6:$N$6</c:f>
              <c:numCache>
                <c:formatCode>#,##0</c:formatCode>
                <c:ptCount val="12"/>
                <c:pt idx="0">
                  <c:v>512423.18961</c:v>
                </c:pt>
                <c:pt idx="1">
                  <c:v>397476.43521999998</c:v>
                </c:pt>
                <c:pt idx="2">
                  <c:v>394608.40279999998</c:v>
                </c:pt>
                <c:pt idx="3">
                  <c:v>328903.32166999998</c:v>
                </c:pt>
                <c:pt idx="4">
                  <c:v>322194.89792999998</c:v>
                </c:pt>
                <c:pt idx="5">
                  <c:v>398197.76640999998</c:v>
                </c:pt>
                <c:pt idx="6">
                  <c:v>294706.24787000002</c:v>
                </c:pt>
                <c:pt idx="7">
                  <c:v>249138.95728999999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4-4A2A-8F37-E7F2A36BC1BD}"/>
            </c:ext>
          </c:extLst>
        </c:ser>
        <c:ser>
          <c:idx val="0"/>
          <c:order val="1"/>
          <c:tx>
            <c:strRef>
              <c:f>'2002_2026_AYLIK_IHR'!$A$7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'2002_2026_AYLIK_IHR'!$C$7:$N$7</c:f>
              <c:numCache>
                <c:formatCode>#,##0</c:formatCode>
                <c:ptCount val="12"/>
                <c:pt idx="0">
                  <c:v>352916.11739000003</c:v>
                </c:pt>
                <c:pt idx="1">
                  <c:v>318987.63578999997</c:v>
                </c:pt>
                <c:pt idx="2">
                  <c:v>298167.65146000002</c:v>
                </c:pt>
                <c:pt idx="3">
                  <c:v>235491.99077999999</c:v>
                </c:pt>
                <c:pt idx="4">
                  <c:v>282671.36132999999</c:v>
                </c:pt>
                <c:pt idx="5">
                  <c:v>202611.67701000001</c:v>
                </c:pt>
                <c:pt idx="6">
                  <c:v>121341.55160000001</c:v>
                </c:pt>
                <c:pt idx="7">
                  <c:v>177463.01910999999</c:v>
                </c:pt>
                <c:pt idx="8">
                  <c:v>240221.93565</c:v>
                </c:pt>
                <c:pt idx="9">
                  <c:v>334464.22200000001</c:v>
                </c:pt>
                <c:pt idx="10">
                  <c:v>517955.39017999999</c:v>
                </c:pt>
                <c:pt idx="11">
                  <c:v>620947.62795999995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4-4A2A-8F37-E7F2A36BC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52480"/>
        <c:axId val="-1907360096"/>
      </c:lineChart>
      <c:catAx>
        <c:axId val="-190735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600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24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3849740211045048"/>
          <c:y val="0.13836477987421383"/>
          <c:w val="0.2729795918367347"/>
          <c:h val="7.469479522606843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MEYVE SEBZE MAMULLERİ İHRACATI (Bin $)</a:t>
            </a:r>
          </a:p>
        </c:rich>
      </c:tx>
      <c:layout>
        <c:manualLayout>
          <c:xMode val="edge"/>
          <c:yMode val="edge"/>
          <c:x val="0.16973458072342185"/>
          <c:y val="2.33463035019455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05951940056574"/>
          <c:y val="0.18417639429312582"/>
          <c:w val="0.83435749448311181"/>
          <c:h val="0.57587548638132469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'2002_2026_AYLIK_IHR'!$A$8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'2002_2026_AYLIK_IHR'!$C$8:$N$8</c:f>
              <c:numCache>
                <c:formatCode>#,##0</c:formatCode>
                <c:ptCount val="12"/>
                <c:pt idx="0">
                  <c:v>186814.06276</c:v>
                </c:pt>
                <c:pt idx="1">
                  <c:v>188476.44352</c:v>
                </c:pt>
                <c:pt idx="2">
                  <c:v>202224.55987</c:v>
                </c:pt>
                <c:pt idx="3">
                  <c:v>209929.35320000001</c:v>
                </c:pt>
                <c:pt idx="4">
                  <c:v>190088.15242999999</c:v>
                </c:pt>
                <c:pt idx="5">
                  <c:v>203007.32076999999</c:v>
                </c:pt>
                <c:pt idx="6">
                  <c:v>215265.61686000001</c:v>
                </c:pt>
                <c:pt idx="7">
                  <c:v>201066.44171000001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3-4BDD-ACF4-0487D79D0841}"/>
            </c:ext>
          </c:extLst>
        </c:ser>
        <c:ser>
          <c:idx val="0"/>
          <c:order val="1"/>
          <c:tx>
            <c:strRef>
              <c:f>'2002_2026_AYLIK_IHR'!$A$9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'2002_2026_AYLIK_IHR'!$C$9:$N$9</c:f>
              <c:numCache>
                <c:formatCode>#,##0</c:formatCode>
                <c:ptCount val="12"/>
                <c:pt idx="0">
                  <c:v>209828.84138</c:v>
                </c:pt>
                <c:pt idx="1">
                  <c:v>198799.59487</c:v>
                </c:pt>
                <c:pt idx="2">
                  <c:v>223977.32263000001</c:v>
                </c:pt>
                <c:pt idx="3">
                  <c:v>197644.15096</c:v>
                </c:pt>
                <c:pt idx="4">
                  <c:v>219783.12380999999</c:v>
                </c:pt>
                <c:pt idx="5">
                  <c:v>186531.79668999999</c:v>
                </c:pt>
                <c:pt idx="6">
                  <c:v>229092.20434</c:v>
                </c:pt>
                <c:pt idx="7">
                  <c:v>209391.82273000001</c:v>
                </c:pt>
                <c:pt idx="8">
                  <c:v>225769.6275</c:v>
                </c:pt>
                <c:pt idx="9">
                  <c:v>231999.33476</c:v>
                </c:pt>
                <c:pt idx="10">
                  <c:v>212025.14558000001</c:v>
                </c:pt>
                <c:pt idx="11">
                  <c:v>240462.52882000001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3-4BDD-ACF4-0487D79D0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63904"/>
        <c:axId val="-1907359552"/>
      </c:lineChart>
      <c:catAx>
        <c:axId val="-190736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9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95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39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812676789634418"/>
          <c:y val="0.12710765239948119"/>
          <c:w val="0.27353783231083845"/>
          <c:h val="7.70199250385530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3445192</xdr:colOff>
      <xdr:row>3</xdr:row>
      <xdr:rowOff>134302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6</xdr:col>
      <xdr:colOff>457200</xdr:colOff>
      <xdr:row>19</xdr:row>
      <xdr:rowOff>0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6</xdr:col>
      <xdr:colOff>476250</xdr:colOff>
      <xdr:row>36</xdr:row>
      <xdr:rowOff>0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37</xdr:row>
      <xdr:rowOff>38100</xdr:rowOff>
    </xdr:from>
    <xdr:to>
      <xdr:col>6</xdr:col>
      <xdr:colOff>485775</xdr:colOff>
      <xdr:row>53</xdr:row>
      <xdr:rowOff>0</xdr:rowOff>
    </xdr:to>
    <xdr:graphicFrame macro="">
      <xdr:nvGraphicFramePr>
        <xdr:cNvPr id="4" name="Chart 1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66675</xdr:rowOff>
    </xdr:from>
    <xdr:to>
      <xdr:col>6</xdr:col>
      <xdr:colOff>219074</xdr:colOff>
      <xdr:row>16</xdr:row>
      <xdr:rowOff>95250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47624</xdr:colOff>
      <xdr:row>83</xdr:row>
      <xdr:rowOff>19050</xdr:rowOff>
    </xdr:from>
    <xdr:to>
      <xdr:col>6</xdr:col>
      <xdr:colOff>266699</xdr:colOff>
      <xdr:row>98</xdr:row>
      <xdr:rowOff>142875</xdr:rowOff>
    </xdr:to>
    <xdr:graphicFrame macro="">
      <xdr:nvGraphicFramePr>
        <xdr:cNvPr id="3" name="Chart 18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32</xdr:row>
      <xdr:rowOff>123825</xdr:rowOff>
    </xdr:from>
    <xdr:to>
      <xdr:col>6</xdr:col>
      <xdr:colOff>190500</xdr:colOff>
      <xdr:row>48</xdr:row>
      <xdr:rowOff>76200</xdr:rowOff>
    </xdr:to>
    <xdr:graphicFrame macro="">
      <xdr:nvGraphicFramePr>
        <xdr:cNvPr id="4" name="Chart 19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66</xdr:row>
      <xdr:rowOff>9525</xdr:rowOff>
    </xdr:from>
    <xdr:to>
      <xdr:col>6</xdr:col>
      <xdr:colOff>228600</xdr:colOff>
      <xdr:row>82</xdr:row>
      <xdr:rowOff>38100</xdr:rowOff>
    </xdr:to>
    <xdr:graphicFrame macro="">
      <xdr:nvGraphicFramePr>
        <xdr:cNvPr id="5" name="Chart 20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28574</xdr:colOff>
      <xdr:row>18</xdr:row>
      <xdr:rowOff>19050</xdr:rowOff>
    </xdr:from>
    <xdr:to>
      <xdr:col>6</xdr:col>
      <xdr:colOff>228599</xdr:colOff>
      <xdr:row>32</xdr:row>
      <xdr:rowOff>57150</xdr:rowOff>
    </xdr:to>
    <xdr:graphicFrame macro="">
      <xdr:nvGraphicFramePr>
        <xdr:cNvPr id="6" name="Chart 2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85725</xdr:colOff>
      <xdr:row>99</xdr:row>
      <xdr:rowOff>123825</xdr:rowOff>
    </xdr:from>
    <xdr:to>
      <xdr:col>6</xdr:col>
      <xdr:colOff>219075</xdr:colOff>
      <xdr:row>115</xdr:row>
      <xdr:rowOff>85725</xdr:rowOff>
    </xdr:to>
    <xdr:graphicFrame macro="">
      <xdr:nvGraphicFramePr>
        <xdr:cNvPr id="7" name="Chart 22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133</xdr:row>
      <xdr:rowOff>28575</xdr:rowOff>
    </xdr:from>
    <xdr:to>
      <xdr:col>6</xdr:col>
      <xdr:colOff>190500</xdr:colOff>
      <xdr:row>148</xdr:row>
      <xdr:rowOff>152400</xdr:rowOff>
    </xdr:to>
    <xdr:graphicFrame macro="">
      <xdr:nvGraphicFramePr>
        <xdr:cNvPr id="8" name="Chart 23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149</xdr:row>
      <xdr:rowOff>142875</xdr:rowOff>
    </xdr:from>
    <xdr:to>
      <xdr:col>6</xdr:col>
      <xdr:colOff>238125</xdr:colOff>
      <xdr:row>165</xdr:row>
      <xdr:rowOff>123825</xdr:rowOff>
    </xdr:to>
    <xdr:graphicFrame macro="">
      <xdr:nvGraphicFramePr>
        <xdr:cNvPr id="9" name="Chart 24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76200</xdr:colOff>
      <xdr:row>116</xdr:row>
      <xdr:rowOff>66675</xdr:rowOff>
    </xdr:from>
    <xdr:to>
      <xdr:col>6</xdr:col>
      <xdr:colOff>219075</xdr:colOff>
      <xdr:row>132</xdr:row>
      <xdr:rowOff>57150</xdr:rowOff>
    </xdr:to>
    <xdr:graphicFrame macro="">
      <xdr:nvGraphicFramePr>
        <xdr:cNvPr id="10" name="Chart 25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199</xdr:row>
      <xdr:rowOff>66675</xdr:rowOff>
    </xdr:from>
    <xdr:to>
      <xdr:col>6</xdr:col>
      <xdr:colOff>247650</xdr:colOff>
      <xdr:row>216</xdr:row>
      <xdr:rowOff>76200</xdr:rowOff>
    </xdr:to>
    <xdr:graphicFrame macro="">
      <xdr:nvGraphicFramePr>
        <xdr:cNvPr id="11" name="Chart 26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49</xdr:row>
      <xdr:rowOff>114300</xdr:rowOff>
    </xdr:from>
    <xdr:to>
      <xdr:col>6</xdr:col>
      <xdr:colOff>228600</xdr:colOff>
      <xdr:row>65</xdr:row>
      <xdr:rowOff>66675</xdr:rowOff>
    </xdr:to>
    <xdr:graphicFrame macro="">
      <xdr:nvGraphicFramePr>
        <xdr:cNvPr id="12" name="Chart 26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28575</xdr:colOff>
      <xdr:row>166</xdr:row>
      <xdr:rowOff>57150</xdr:rowOff>
    </xdr:from>
    <xdr:to>
      <xdr:col>6</xdr:col>
      <xdr:colOff>257175</xdr:colOff>
      <xdr:row>182</xdr:row>
      <xdr:rowOff>9525</xdr:rowOff>
    </xdr:to>
    <xdr:graphicFrame macro="">
      <xdr:nvGraphicFramePr>
        <xdr:cNvPr id="13" name="Chart 26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28575</xdr:colOff>
      <xdr:row>182</xdr:row>
      <xdr:rowOff>133350</xdr:rowOff>
    </xdr:from>
    <xdr:to>
      <xdr:col>6</xdr:col>
      <xdr:colOff>257175</xdr:colOff>
      <xdr:row>198</xdr:row>
      <xdr:rowOff>85725</xdr:rowOff>
    </xdr:to>
    <xdr:graphicFrame macro="">
      <xdr:nvGraphicFramePr>
        <xdr:cNvPr id="14" name="Chart 26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0</xdr:row>
      <xdr:rowOff>0</xdr:rowOff>
    </xdr:from>
    <xdr:to>
      <xdr:col>1</xdr:col>
      <xdr:colOff>440530</xdr:colOff>
      <xdr:row>3</xdr:row>
      <xdr:rowOff>134302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9" y="0"/>
          <a:ext cx="3381374" cy="785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0</xdr:row>
      <xdr:rowOff>0</xdr:rowOff>
    </xdr:from>
    <xdr:to>
      <xdr:col>0</xdr:col>
      <xdr:colOff>3032497</xdr:colOff>
      <xdr:row>3</xdr:row>
      <xdr:rowOff>133348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3" y="0"/>
          <a:ext cx="3012494" cy="6429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23813</xdr:rowOff>
    </xdr:from>
    <xdr:to>
      <xdr:col>2</xdr:col>
      <xdr:colOff>380999</xdr:colOff>
      <xdr:row>3</xdr:row>
      <xdr:rowOff>142875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3"/>
          <a:ext cx="3381374" cy="7858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19050</xdr:rowOff>
    </xdr:from>
    <xdr:to>
      <xdr:col>9</xdr:col>
      <xdr:colOff>123825</xdr:colOff>
      <xdr:row>52</xdr:row>
      <xdr:rowOff>38100</xdr:rowOff>
    </xdr:to>
    <xdr:graphicFrame macro="">
      <xdr:nvGraphicFramePr>
        <xdr:cNvPr id="2" name="Chart 1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53</xdr:row>
      <xdr:rowOff>9525</xdr:rowOff>
    </xdr:from>
    <xdr:to>
      <xdr:col>9</xdr:col>
      <xdr:colOff>123824</xdr:colOff>
      <xdr:row>68</xdr:row>
      <xdr:rowOff>85725</xdr:rowOff>
    </xdr:to>
    <xdr:graphicFrame macro="">
      <xdr:nvGraphicFramePr>
        <xdr:cNvPr id="3" name="Chart 1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19050</xdr:colOff>
      <xdr:row>3</xdr:row>
      <xdr:rowOff>142875</xdr:rowOff>
    </xdr:from>
    <xdr:to>
      <xdr:col>9</xdr:col>
      <xdr:colOff>152400</xdr:colOff>
      <xdr:row>19</xdr:row>
      <xdr:rowOff>152400</xdr:rowOff>
    </xdr:to>
    <xdr:graphicFrame macro="">
      <xdr:nvGraphicFramePr>
        <xdr:cNvPr id="4" name="Chart 16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19050</xdr:colOff>
      <xdr:row>22</xdr:row>
      <xdr:rowOff>95250</xdr:rowOff>
    </xdr:from>
    <xdr:to>
      <xdr:col>9</xdr:col>
      <xdr:colOff>114300</xdr:colOff>
      <xdr:row>37</xdr:row>
      <xdr:rowOff>114300</xdr:rowOff>
    </xdr:to>
    <xdr:graphicFrame macro="">
      <xdr:nvGraphicFramePr>
        <xdr:cNvPr id="5" name="Chart 18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476250</xdr:colOff>
      <xdr:row>3</xdr:row>
      <xdr:rowOff>49905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05050" cy="5356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11</xdr:col>
      <xdr:colOff>518160</xdr:colOff>
      <xdr:row>20</xdr:row>
      <xdr:rowOff>152400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38097</xdr:colOff>
      <xdr:row>22</xdr:row>
      <xdr:rowOff>38100</xdr:rowOff>
    </xdr:from>
    <xdr:to>
      <xdr:col>17</xdr:col>
      <xdr:colOff>257175</xdr:colOff>
      <xdr:row>66</xdr:row>
      <xdr:rowOff>123825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7</xdr:col>
      <xdr:colOff>295275</xdr:colOff>
      <xdr:row>17</xdr:row>
      <xdr:rowOff>152400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66675</xdr:rowOff>
    </xdr:from>
    <xdr:to>
      <xdr:col>7</xdr:col>
      <xdr:colOff>304800</xdr:colOff>
      <xdr:row>34</xdr:row>
      <xdr:rowOff>0</xdr:rowOff>
    </xdr:to>
    <xdr:graphicFrame macro="">
      <xdr:nvGraphicFramePr>
        <xdr:cNvPr id="3" name="Chart 1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34</xdr:row>
      <xdr:rowOff>95250</xdr:rowOff>
    </xdr:from>
    <xdr:to>
      <xdr:col>7</xdr:col>
      <xdr:colOff>295275</xdr:colOff>
      <xdr:row>49</xdr:row>
      <xdr:rowOff>114300</xdr:rowOff>
    </xdr:to>
    <xdr:graphicFrame macro="">
      <xdr:nvGraphicFramePr>
        <xdr:cNvPr id="4" name="Chart 1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50</xdr:row>
      <xdr:rowOff>9525</xdr:rowOff>
    </xdr:from>
    <xdr:to>
      <xdr:col>7</xdr:col>
      <xdr:colOff>285750</xdr:colOff>
      <xdr:row>66</xdr:row>
      <xdr:rowOff>47625</xdr:rowOff>
    </xdr:to>
    <xdr:graphicFrame macro="">
      <xdr:nvGraphicFramePr>
        <xdr:cNvPr id="5" name="Chart 1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57150</xdr:rowOff>
    </xdr:from>
    <xdr:to>
      <xdr:col>6</xdr:col>
      <xdr:colOff>447675</xdr:colOff>
      <xdr:row>16</xdr:row>
      <xdr:rowOff>19050</xdr:rowOff>
    </xdr:to>
    <xdr:graphicFrame macro="">
      <xdr:nvGraphicFramePr>
        <xdr:cNvPr id="2" name="Chart 1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95251</xdr:rowOff>
    </xdr:from>
    <xdr:to>
      <xdr:col>6</xdr:col>
      <xdr:colOff>447675</xdr:colOff>
      <xdr:row>32</xdr:row>
      <xdr:rowOff>133351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9525</xdr:rowOff>
    </xdr:from>
    <xdr:to>
      <xdr:col>6</xdr:col>
      <xdr:colOff>476250</xdr:colOff>
      <xdr:row>47</xdr:row>
      <xdr:rowOff>114300</xdr:rowOff>
    </xdr:to>
    <xdr:graphicFrame macro="">
      <xdr:nvGraphicFramePr>
        <xdr:cNvPr id="4" name="Chart 1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48</xdr:row>
      <xdr:rowOff>47625</xdr:rowOff>
    </xdr:from>
    <xdr:to>
      <xdr:col>6</xdr:col>
      <xdr:colOff>466725</xdr:colOff>
      <xdr:row>65</xdr:row>
      <xdr:rowOff>0</xdr:rowOff>
    </xdr:to>
    <xdr:graphicFrame macro="">
      <xdr:nvGraphicFramePr>
        <xdr:cNvPr id="5" name="Chart 1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9525</xdr:rowOff>
    </xdr:from>
    <xdr:to>
      <xdr:col>7</xdr:col>
      <xdr:colOff>333375</xdr:colOff>
      <xdr:row>18</xdr:row>
      <xdr:rowOff>123825</xdr:rowOff>
    </xdr:to>
    <xdr:graphicFrame macro="">
      <xdr:nvGraphicFramePr>
        <xdr:cNvPr id="2" name="Chart 10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22</xdr:row>
      <xdr:rowOff>0</xdr:rowOff>
    </xdr:from>
    <xdr:to>
      <xdr:col>7</xdr:col>
      <xdr:colOff>314325</xdr:colOff>
      <xdr:row>38</xdr:row>
      <xdr:rowOff>0</xdr:rowOff>
    </xdr:to>
    <xdr:graphicFrame macro="">
      <xdr:nvGraphicFramePr>
        <xdr:cNvPr id="3" name="Chart 1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A5" sqref="A5:M5"/>
    </sheetView>
  </sheetViews>
  <sheetFormatPr defaultColWidth="9.109375" defaultRowHeight="13.2" x14ac:dyDescent="0.25"/>
  <cols>
    <col min="1" max="1" width="52.33203125" style="1" customWidth="1"/>
    <col min="2" max="2" width="17.88671875" style="1" customWidth="1"/>
    <col min="3" max="3" width="17" style="1" bestFit="1" customWidth="1"/>
    <col min="4" max="4" width="10.5546875" style="1" bestFit="1" customWidth="1"/>
    <col min="5" max="5" width="13.5546875" style="1" bestFit="1" customWidth="1"/>
    <col min="6" max="7" width="18.88671875" style="1" bestFit="1" customWidth="1"/>
    <col min="8" max="8" width="10.33203125" style="1" bestFit="1" customWidth="1"/>
    <col min="9" max="9" width="13.5546875" style="1" bestFit="1" customWidth="1"/>
    <col min="10" max="11" width="18.6640625" style="1" bestFit="1" customWidth="1"/>
    <col min="12" max="13" width="9.44140625" style="1" bestFit="1" customWidth="1"/>
    <col min="14" max="16384" width="9.109375" style="1"/>
  </cols>
  <sheetData>
    <row r="1" spans="1:13" ht="24.6" x14ac:dyDescent="0.4">
      <c r="B1" s="132" t="s">
        <v>115</v>
      </c>
      <c r="C1" s="132"/>
      <c r="D1" s="132"/>
      <c r="E1" s="132"/>
      <c r="F1" s="132"/>
      <c r="G1" s="132"/>
      <c r="H1" s="132"/>
      <c r="I1" s="132"/>
      <c r="J1" s="132"/>
      <c r="K1" s="49"/>
      <c r="L1" s="49"/>
      <c r="M1" s="49"/>
    </row>
    <row r="5" spans="1:13" ht="24.6" x14ac:dyDescent="0.25">
      <c r="A5" s="129" t="s">
        <v>116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</row>
    <row r="6" spans="1:13" ht="17.399999999999999" x14ac:dyDescent="0.25">
      <c r="A6" s="2"/>
      <c r="B6" s="128" t="s">
        <v>117</v>
      </c>
      <c r="C6" s="128"/>
      <c r="D6" s="128"/>
      <c r="E6" s="128"/>
      <c r="F6" s="128" t="s">
        <v>118</v>
      </c>
      <c r="G6" s="128"/>
      <c r="H6" s="128"/>
      <c r="I6" s="128"/>
      <c r="J6" s="128" t="s">
        <v>100</v>
      </c>
      <c r="K6" s="128"/>
      <c r="L6" s="128"/>
      <c r="M6" s="128"/>
    </row>
    <row r="7" spans="1:13" ht="28.2" x14ac:dyDescent="0.3">
      <c r="A7" s="3" t="s">
        <v>1</v>
      </c>
      <c r="B7" s="4">
        <v>2025</v>
      </c>
      <c r="C7" s="5">
        <v>2026</v>
      </c>
      <c r="D7" s="6" t="s">
        <v>111</v>
      </c>
      <c r="E7" s="6" t="s">
        <v>112</v>
      </c>
      <c r="F7" s="4">
        <v>2025</v>
      </c>
      <c r="G7" s="5">
        <v>2026</v>
      </c>
      <c r="H7" s="6" t="s">
        <v>111</v>
      </c>
      <c r="I7" s="6" t="s">
        <v>112</v>
      </c>
      <c r="J7" s="4" t="s">
        <v>119</v>
      </c>
      <c r="K7" s="4" t="s">
        <v>120</v>
      </c>
      <c r="L7" s="6" t="s">
        <v>111</v>
      </c>
      <c r="M7" s="6" t="s">
        <v>112</v>
      </c>
    </row>
    <row r="8" spans="1:13" ht="16.8" x14ac:dyDescent="0.3">
      <c r="A8" s="65" t="s">
        <v>2</v>
      </c>
      <c r="B8" s="7">
        <f>B9+B18+B20</f>
        <v>2703922.4665000001</v>
      </c>
      <c r="C8" s="7">
        <f>C9+C18+C20</f>
        <v>2820808.6330599999</v>
      </c>
      <c r="D8" s="9">
        <f t="shared" ref="D8:D43" si="0">(C8-B8)/B8*100</f>
        <v>4.3228372117969451</v>
      </c>
      <c r="E8" s="9">
        <f t="shared" ref="E8:E44" si="1">C8/C$45*100</f>
        <v>12.020429192199959</v>
      </c>
      <c r="F8" s="7">
        <f>F9+F18+F20</f>
        <v>23079309.399810001</v>
      </c>
      <c r="G8" s="7">
        <f>G9+G18+G20</f>
        <v>23973347.435650002</v>
      </c>
      <c r="H8" s="9">
        <f t="shared" ref="H8:H43" si="2">(G8-F8)/F8*100</f>
        <v>3.8737642463745519</v>
      </c>
      <c r="I8" s="9">
        <f t="shared" ref="I8:I44" si="3">G8/G$45*100</f>
        <v>12.958129530150908</v>
      </c>
      <c r="J8" s="7">
        <f>J9+J18+J20</f>
        <v>36150557.801459998</v>
      </c>
      <c r="K8" s="7">
        <f>K9+K18+K20</f>
        <v>37258170.761990003</v>
      </c>
      <c r="L8" s="9">
        <f t="shared" ref="L8:L43" si="4">(K8-J8)/J8*100</f>
        <v>3.063888990629275</v>
      </c>
      <c r="M8" s="9">
        <f t="shared" ref="M8:M44" si="5">K8/K$45*100</f>
        <v>13.293480453101056</v>
      </c>
    </row>
    <row r="9" spans="1:13" ht="15.6" x14ac:dyDescent="0.3">
      <c r="A9" s="8" t="s">
        <v>3</v>
      </c>
      <c r="B9" s="7">
        <f>B10+B11+B12+B13+B14+B15+B16+B17</f>
        <v>1710372.9464499999</v>
      </c>
      <c r="C9" s="7">
        <f>C10+C11+C12+C13+C14+C15+C16+C17</f>
        <v>1785160.28737</v>
      </c>
      <c r="D9" s="9">
        <f t="shared" si="0"/>
        <v>4.3725750617855903</v>
      </c>
      <c r="E9" s="9">
        <f t="shared" si="1"/>
        <v>7.6071778069469591</v>
      </c>
      <c r="F9" s="7">
        <f>F10+F11+F12+F13+F14+F15+F16+F17</f>
        <v>15408352.34275</v>
      </c>
      <c r="G9" s="7">
        <f>G10+G11+G12+G13+G14+G15+G16+G17</f>
        <v>16177433.816990003</v>
      </c>
      <c r="H9" s="9">
        <f t="shared" si="2"/>
        <v>4.991328450519724</v>
      </c>
      <c r="I9" s="9">
        <f t="shared" si="3"/>
        <v>8.7442641637215441</v>
      </c>
      <c r="J9" s="7">
        <f>J10+J11+J12+J13+J14+J15+J16+J17</f>
        <v>24359145.02355</v>
      </c>
      <c r="K9" s="7">
        <f>K10+K11+K12+K13+K14+K15+K16+K17</f>
        <v>25105450.821729999</v>
      </c>
      <c r="L9" s="9">
        <f t="shared" si="4"/>
        <v>3.063760232382883</v>
      </c>
      <c r="M9" s="9">
        <f t="shared" si="5"/>
        <v>8.9574665889241896</v>
      </c>
    </row>
    <row r="10" spans="1:13" ht="13.8" x14ac:dyDescent="0.25">
      <c r="A10" s="10" t="s">
        <v>121</v>
      </c>
      <c r="B10" s="11">
        <v>955103.80157999997</v>
      </c>
      <c r="C10" s="11">
        <v>958369.86173</v>
      </c>
      <c r="D10" s="12">
        <f t="shared" si="0"/>
        <v>0.34195865879678072</v>
      </c>
      <c r="E10" s="12">
        <f t="shared" si="1"/>
        <v>4.0839413662624366</v>
      </c>
      <c r="F10" s="11">
        <v>8043269.9753099997</v>
      </c>
      <c r="G10" s="11">
        <v>7893494.2244499996</v>
      </c>
      <c r="H10" s="12">
        <f t="shared" si="2"/>
        <v>-1.8621251222420574</v>
      </c>
      <c r="I10" s="12">
        <f t="shared" si="3"/>
        <v>4.266609862493234</v>
      </c>
      <c r="J10" s="11">
        <v>12202581.11022</v>
      </c>
      <c r="K10" s="11">
        <v>12210373.027480001</v>
      </c>
      <c r="L10" s="12">
        <f t="shared" si="4"/>
        <v>6.3854664760019789E-2</v>
      </c>
      <c r="M10" s="12">
        <f t="shared" si="5"/>
        <v>4.3565841222530306</v>
      </c>
    </row>
    <row r="11" spans="1:13" ht="13.8" x14ac:dyDescent="0.25">
      <c r="A11" s="10" t="s">
        <v>122</v>
      </c>
      <c r="B11" s="11">
        <v>177463.01910999999</v>
      </c>
      <c r="C11" s="11">
        <v>249138.95728999999</v>
      </c>
      <c r="D11" s="12">
        <f t="shared" si="0"/>
        <v>40.389225056276004</v>
      </c>
      <c r="E11" s="12">
        <f t="shared" si="1"/>
        <v>1.0616662045146525</v>
      </c>
      <c r="F11" s="11">
        <v>1989651.00447</v>
      </c>
      <c r="G11" s="11">
        <v>2897649.2187999999</v>
      </c>
      <c r="H11" s="12">
        <f t="shared" si="2"/>
        <v>45.636054377881763</v>
      </c>
      <c r="I11" s="12">
        <f t="shared" si="3"/>
        <v>1.5662440971557599</v>
      </c>
      <c r="J11" s="11">
        <v>3255167.9359900001</v>
      </c>
      <c r="K11" s="11">
        <v>4611238.3945899997</v>
      </c>
      <c r="L11" s="12">
        <f t="shared" si="4"/>
        <v>41.659001479061182</v>
      </c>
      <c r="M11" s="12">
        <f t="shared" si="5"/>
        <v>1.6452607900334069</v>
      </c>
    </row>
    <row r="12" spans="1:13" ht="13.8" x14ac:dyDescent="0.25">
      <c r="A12" s="10" t="s">
        <v>123</v>
      </c>
      <c r="B12" s="11">
        <v>209391.82273000001</v>
      </c>
      <c r="C12" s="11">
        <v>201066.44171000001</v>
      </c>
      <c r="D12" s="12">
        <f t="shared" si="0"/>
        <v>-3.9759819230071609</v>
      </c>
      <c r="E12" s="12">
        <f t="shared" si="1"/>
        <v>0.85681279374163299</v>
      </c>
      <c r="F12" s="11">
        <v>1675048.8574099999</v>
      </c>
      <c r="G12" s="11">
        <v>1596871.9511200001</v>
      </c>
      <c r="H12" s="12">
        <f t="shared" si="2"/>
        <v>-4.6671418534548783</v>
      </c>
      <c r="I12" s="12">
        <f t="shared" si="3"/>
        <v>0.86314494215800042</v>
      </c>
      <c r="J12" s="11">
        <v>2668812.3463400002</v>
      </c>
      <c r="K12" s="11">
        <v>2507128.5877800002</v>
      </c>
      <c r="L12" s="12">
        <f t="shared" si="4"/>
        <v>-6.0582662839420882</v>
      </c>
      <c r="M12" s="12">
        <f t="shared" si="5"/>
        <v>0.89452767523051024</v>
      </c>
    </row>
    <row r="13" spans="1:13" ht="13.8" x14ac:dyDescent="0.25">
      <c r="A13" s="10" t="s">
        <v>124</v>
      </c>
      <c r="B13" s="11">
        <v>111091.95636</v>
      </c>
      <c r="C13" s="11">
        <v>100958.51976</v>
      </c>
      <c r="D13" s="12">
        <f t="shared" si="0"/>
        <v>-9.121665449082565</v>
      </c>
      <c r="E13" s="12">
        <f t="shared" si="1"/>
        <v>0.43021874078991706</v>
      </c>
      <c r="F13" s="11">
        <v>1093546.7617899999</v>
      </c>
      <c r="G13" s="11">
        <v>960178.02049999998</v>
      </c>
      <c r="H13" s="12">
        <f t="shared" si="2"/>
        <v>-12.195979719394156</v>
      </c>
      <c r="I13" s="12">
        <f t="shared" si="3"/>
        <v>0.51899765750445959</v>
      </c>
      <c r="J13" s="11">
        <v>1893526.4311200001</v>
      </c>
      <c r="K13" s="11">
        <v>1600733.3596600001</v>
      </c>
      <c r="L13" s="12">
        <f t="shared" si="4"/>
        <v>-15.462845759529015</v>
      </c>
      <c r="M13" s="12">
        <f t="shared" si="5"/>
        <v>0.57113157173501661</v>
      </c>
    </row>
    <row r="14" spans="1:13" ht="13.8" x14ac:dyDescent="0.25">
      <c r="A14" s="10" t="s">
        <v>125</v>
      </c>
      <c r="B14" s="11">
        <v>122819.55160999999</v>
      </c>
      <c r="C14" s="11">
        <v>116132.59733</v>
      </c>
      <c r="D14" s="12">
        <f t="shared" si="0"/>
        <v>-5.4445356560441454</v>
      </c>
      <c r="E14" s="12">
        <f t="shared" si="1"/>
        <v>0.49488066888011484</v>
      </c>
      <c r="F14" s="11">
        <v>1457354.54675</v>
      </c>
      <c r="G14" s="11">
        <v>1731750.1054400001</v>
      </c>
      <c r="H14" s="12">
        <f t="shared" si="2"/>
        <v>18.828332426170483</v>
      </c>
      <c r="I14" s="12">
        <f t="shared" si="3"/>
        <v>0.93604959592642634</v>
      </c>
      <c r="J14" s="11">
        <v>2546249.77593</v>
      </c>
      <c r="K14" s="11">
        <v>2512743.7596999998</v>
      </c>
      <c r="L14" s="12">
        <f t="shared" si="4"/>
        <v>-1.3158966785873294</v>
      </c>
      <c r="M14" s="12">
        <f t="shared" si="5"/>
        <v>0.89653113317363264</v>
      </c>
    </row>
    <row r="15" spans="1:13" ht="13.8" x14ac:dyDescent="0.25">
      <c r="A15" s="10" t="s">
        <v>126</v>
      </c>
      <c r="B15" s="11">
        <v>32493.5124</v>
      </c>
      <c r="C15" s="11">
        <v>25295.753929999999</v>
      </c>
      <c r="D15" s="12">
        <f t="shared" si="0"/>
        <v>-22.151370961053754</v>
      </c>
      <c r="E15" s="12">
        <f t="shared" si="1"/>
        <v>0.10779384869119238</v>
      </c>
      <c r="F15" s="11">
        <v>345420.89383000002</v>
      </c>
      <c r="G15" s="11">
        <v>242045.16853</v>
      </c>
      <c r="H15" s="12">
        <f t="shared" si="2"/>
        <v>-29.927467372855769</v>
      </c>
      <c r="I15" s="12">
        <f t="shared" si="3"/>
        <v>0.13083081761434898</v>
      </c>
      <c r="J15" s="11">
        <v>607840.02165999997</v>
      </c>
      <c r="K15" s="11">
        <v>392363.69526000001</v>
      </c>
      <c r="L15" s="12">
        <f t="shared" si="4"/>
        <v>-35.449512819432002</v>
      </c>
      <c r="M15" s="12">
        <f t="shared" si="5"/>
        <v>0.13999289301573653</v>
      </c>
    </row>
    <row r="16" spans="1:13" ht="13.8" x14ac:dyDescent="0.25">
      <c r="A16" s="10" t="s">
        <v>127</v>
      </c>
      <c r="B16" s="11">
        <v>92607.31035</v>
      </c>
      <c r="C16" s="11">
        <v>125925.07401</v>
      </c>
      <c r="D16" s="12">
        <f t="shared" si="0"/>
        <v>35.977466070528195</v>
      </c>
      <c r="E16" s="12">
        <f t="shared" si="1"/>
        <v>0.53660975718785953</v>
      </c>
      <c r="F16" s="11">
        <v>692937.31756</v>
      </c>
      <c r="G16" s="11">
        <v>743809.58964000002</v>
      </c>
      <c r="H16" s="12">
        <f t="shared" si="2"/>
        <v>7.3415402505862444</v>
      </c>
      <c r="I16" s="12">
        <f t="shared" si="3"/>
        <v>0.40204568987268685</v>
      </c>
      <c r="J16" s="11">
        <v>1031135.33743</v>
      </c>
      <c r="K16" s="11">
        <v>1110486.9888299999</v>
      </c>
      <c r="L16" s="12">
        <f t="shared" si="4"/>
        <v>7.6955612439561909</v>
      </c>
      <c r="M16" s="12">
        <f t="shared" si="5"/>
        <v>0.39621475712636911</v>
      </c>
    </row>
    <row r="17" spans="1:13" ht="13.8" x14ac:dyDescent="0.25">
      <c r="A17" s="10" t="s">
        <v>128</v>
      </c>
      <c r="B17" s="11">
        <v>9401.9723099999992</v>
      </c>
      <c r="C17" s="11">
        <v>8273.0816099999993</v>
      </c>
      <c r="D17" s="12">
        <f t="shared" si="0"/>
        <v>-12.006956229804084</v>
      </c>
      <c r="E17" s="12">
        <f t="shared" si="1"/>
        <v>3.5254426879152763E-2</v>
      </c>
      <c r="F17" s="11">
        <v>111122.98563</v>
      </c>
      <c r="G17" s="11">
        <v>111635.53851</v>
      </c>
      <c r="H17" s="12">
        <f t="shared" si="2"/>
        <v>0.46124829808534995</v>
      </c>
      <c r="I17" s="12">
        <f t="shared" si="3"/>
        <v>6.0341500996625747E-2</v>
      </c>
      <c r="J17" s="11">
        <v>153832.06486000001</v>
      </c>
      <c r="K17" s="11">
        <v>160383.00842999999</v>
      </c>
      <c r="L17" s="12">
        <f t="shared" si="4"/>
        <v>4.2585033074618597</v>
      </c>
      <c r="M17" s="12">
        <f t="shared" si="5"/>
        <v>5.7223646356487717E-2</v>
      </c>
    </row>
    <row r="18" spans="1:13" ht="15.6" x14ac:dyDescent="0.3">
      <c r="A18" s="8" t="s">
        <v>12</v>
      </c>
      <c r="B18" s="7">
        <f>B19</f>
        <v>337983.60911000002</v>
      </c>
      <c r="C18" s="7">
        <f>C19</f>
        <v>387141.47827999998</v>
      </c>
      <c r="D18" s="9">
        <f t="shared" si="0"/>
        <v>14.544453590351791</v>
      </c>
      <c r="E18" s="9">
        <f t="shared" si="1"/>
        <v>1.6497420890193988</v>
      </c>
      <c r="F18" s="7">
        <f>F19</f>
        <v>2509911.38576</v>
      </c>
      <c r="G18" s="7">
        <f>G19</f>
        <v>2674907.0991699998</v>
      </c>
      <c r="H18" s="9">
        <f t="shared" si="2"/>
        <v>6.573766482199499</v>
      </c>
      <c r="I18" s="9">
        <f t="shared" si="3"/>
        <v>1.4458470084415758</v>
      </c>
      <c r="J18" s="7">
        <f>J19</f>
        <v>3902786.8177499999</v>
      </c>
      <c r="K18" s="7">
        <f>K19</f>
        <v>4208878.1253000004</v>
      </c>
      <c r="L18" s="9">
        <f t="shared" si="4"/>
        <v>7.8428907814766458</v>
      </c>
      <c r="M18" s="9">
        <f t="shared" si="5"/>
        <v>1.5017011824219728</v>
      </c>
    </row>
    <row r="19" spans="1:13" ht="13.8" x14ac:dyDescent="0.25">
      <c r="A19" s="10" t="s">
        <v>129</v>
      </c>
      <c r="B19" s="11">
        <v>337983.60911000002</v>
      </c>
      <c r="C19" s="11">
        <v>387141.47827999998</v>
      </c>
      <c r="D19" s="12">
        <f t="shared" si="0"/>
        <v>14.544453590351791</v>
      </c>
      <c r="E19" s="12">
        <f t="shared" si="1"/>
        <v>1.6497420890193988</v>
      </c>
      <c r="F19" s="11">
        <v>2509911.38576</v>
      </c>
      <c r="G19" s="11">
        <v>2674907.0991699998</v>
      </c>
      <c r="H19" s="12">
        <f t="shared" si="2"/>
        <v>6.573766482199499</v>
      </c>
      <c r="I19" s="12">
        <f t="shared" si="3"/>
        <v>1.4458470084415758</v>
      </c>
      <c r="J19" s="11">
        <v>3902786.8177499999</v>
      </c>
      <c r="K19" s="11">
        <v>4208878.1253000004</v>
      </c>
      <c r="L19" s="12">
        <f t="shared" si="4"/>
        <v>7.8428907814766458</v>
      </c>
      <c r="M19" s="12">
        <f t="shared" si="5"/>
        <v>1.5017011824219728</v>
      </c>
    </row>
    <row r="20" spans="1:13" ht="15.6" x14ac:dyDescent="0.3">
      <c r="A20" s="8" t="s">
        <v>106</v>
      </c>
      <c r="B20" s="7">
        <f>B21</f>
        <v>655565.91093999997</v>
      </c>
      <c r="C20" s="7">
        <f>C21</f>
        <v>648506.86740999995</v>
      </c>
      <c r="D20" s="9">
        <f t="shared" si="0"/>
        <v>-1.0767862410475606</v>
      </c>
      <c r="E20" s="9">
        <f t="shared" si="1"/>
        <v>2.763509296233603</v>
      </c>
      <c r="F20" s="7">
        <f>F21</f>
        <v>5161045.6712999996</v>
      </c>
      <c r="G20" s="7">
        <f>G21</f>
        <v>5121006.5194899999</v>
      </c>
      <c r="H20" s="9">
        <f t="shared" si="2"/>
        <v>-0.77579533993766003</v>
      </c>
      <c r="I20" s="9">
        <f t="shared" si="3"/>
        <v>2.7680183579877888</v>
      </c>
      <c r="J20" s="7">
        <f>J21</f>
        <v>7888625.9601600002</v>
      </c>
      <c r="K20" s="7">
        <f>K21</f>
        <v>7943841.8149600001</v>
      </c>
      <c r="L20" s="9">
        <f t="shared" si="4"/>
        <v>0.69994261458024498</v>
      </c>
      <c r="M20" s="9">
        <f t="shared" si="5"/>
        <v>2.8343126817548914</v>
      </c>
    </row>
    <row r="21" spans="1:13" ht="13.8" x14ac:dyDescent="0.25">
      <c r="A21" s="10" t="s">
        <v>130</v>
      </c>
      <c r="B21" s="11">
        <v>655565.91093999997</v>
      </c>
      <c r="C21" s="11">
        <v>648506.86740999995</v>
      </c>
      <c r="D21" s="12">
        <f t="shared" si="0"/>
        <v>-1.0767862410475606</v>
      </c>
      <c r="E21" s="12">
        <f t="shared" si="1"/>
        <v>2.763509296233603</v>
      </c>
      <c r="F21" s="11">
        <v>5161045.6712999996</v>
      </c>
      <c r="G21" s="11">
        <v>5121006.5194899999</v>
      </c>
      <c r="H21" s="12">
        <f t="shared" si="2"/>
        <v>-0.77579533993766003</v>
      </c>
      <c r="I21" s="12">
        <f t="shared" si="3"/>
        <v>2.7680183579877888</v>
      </c>
      <c r="J21" s="11">
        <v>7888625.9601600002</v>
      </c>
      <c r="K21" s="11">
        <v>7943841.8149600001</v>
      </c>
      <c r="L21" s="12">
        <f t="shared" si="4"/>
        <v>0.69994261458024498</v>
      </c>
      <c r="M21" s="12">
        <f t="shared" si="5"/>
        <v>2.8343126817548914</v>
      </c>
    </row>
    <row r="22" spans="1:13" ht="16.8" x14ac:dyDescent="0.3">
      <c r="A22" s="65" t="s">
        <v>14</v>
      </c>
      <c r="B22" s="7">
        <f>B23+B27+B29</f>
        <v>15335147.155220002</v>
      </c>
      <c r="C22" s="7">
        <f>C23+C27+C29</f>
        <v>16728896.663190003</v>
      </c>
      <c r="D22" s="9">
        <f t="shared" si="0"/>
        <v>9.088595589352245</v>
      </c>
      <c r="E22" s="9">
        <f t="shared" si="1"/>
        <v>71.287543382680923</v>
      </c>
      <c r="F22" s="7">
        <f>F23+F27+F29</f>
        <v>126893807.98713002</v>
      </c>
      <c r="G22" s="7">
        <f>G23+G27+G29</f>
        <v>132459238.95758</v>
      </c>
      <c r="H22" s="9">
        <f t="shared" si="2"/>
        <v>4.3858964111270495</v>
      </c>
      <c r="I22" s="9">
        <f t="shared" si="3"/>
        <v>71.597176009099741</v>
      </c>
      <c r="J22" s="7">
        <f>J23+J27+J29</f>
        <v>190873108.68751001</v>
      </c>
      <c r="K22" s="7">
        <f>K23+K27+K29</f>
        <v>200182424.15686002</v>
      </c>
      <c r="L22" s="9">
        <f t="shared" si="4"/>
        <v>4.8772273545305209</v>
      </c>
      <c r="M22" s="9">
        <f t="shared" si="5"/>
        <v>71.423826993096043</v>
      </c>
    </row>
    <row r="23" spans="1:13" ht="15.6" x14ac:dyDescent="0.3">
      <c r="A23" s="8" t="s">
        <v>15</v>
      </c>
      <c r="B23" s="7">
        <f>B24+B25+B26</f>
        <v>1117792.8324899999</v>
      </c>
      <c r="C23" s="7">
        <f>C24+C25+C26</f>
        <v>1160104.4809999999</v>
      </c>
      <c r="D23" s="9">
        <f>(C23-B23)/B23*100</f>
        <v>3.785285365960557</v>
      </c>
      <c r="E23" s="9">
        <f t="shared" si="1"/>
        <v>4.9436014928410659</v>
      </c>
      <c r="F23" s="7">
        <f>F24+F25+F26</f>
        <v>8994684.1230200008</v>
      </c>
      <c r="G23" s="7">
        <f>G24+G25+G26</f>
        <v>9033312.2764500007</v>
      </c>
      <c r="H23" s="9">
        <f t="shared" si="2"/>
        <v>0.42945536387586219</v>
      </c>
      <c r="I23" s="9">
        <f t="shared" si="3"/>
        <v>4.8827069677584101</v>
      </c>
      <c r="J23" s="7">
        <f>J24+J25+J26</f>
        <v>13795903.592060002</v>
      </c>
      <c r="K23" s="7">
        <f>K24+K25+K26</f>
        <v>13724240.610580001</v>
      </c>
      <c r="L23" s="9">
        <f t="shared" si="4"/>
        <v>-0.51945116172923211</v>
      </c>
      <c r="M23" s="9">
        <f t="shared" si="5"/>
        <v>4.8967225325115891</v>
      </c>
    </row>
    <row r="24" spans="1:13" ht="13.8" x14ac:dyDescent="0.25">
      <c r="A24" s="10" t="s">
        <v>131</v>
      </c>
      <c r="B24" s="11">
        <v>748839.23950000003</v>
      </c>
      <c r="C24" s="11">
        <v>773484.71805000002</v>
      </c>
      <c r="D24" s="12">
        <f t="shared" si="0"/>
        <v>3.2911574674499948</v>
      </c>
      <c r="E24" s="12">
        <f t="shared" si="1"/>
        <v>3.2960826110641763</v>
      </c>
      <c r="F24" s="11">
        <v>6257068.2900099996</v>
      </c>
      <c r="G24" s="11">
        <v>6324348.2384200003</v>
      </c>
      <c r="H24" s="12">
        <f t="shared" si="2"/>
        <v>1.0752631310963865</v>
      </c>
      <c r="I24" s="12">
        <f t="shared" si="3"/>
        <v>3.4184514234904166</v>
      </c>
      <c r="J24" s="11">
        <v>9535900.2962900009</v>
      </c>
      <c r="K24" s="11">
        <v>9471030.7225800008</v>
      </c>
      <c r="L24" s="12">
        <f t="shared" si="4"/>
        <v>-0.6802669039570185</v>
      </c>
      <c r="M24" s="12">
        <f t="shared" si="5"/>
        <v>3.3792040566248174</v>
      </c>
    </row>
    <row r="25" spans="1:13" ht="13.8" x14ac:dyDescent="0.25">
      <c r="A25" s="10" t="s">
        <v>132</v>
      </c>
      <c r="B25" s="11">
        <v>137127.72738999999</v>
      </c>
      <c r="C25" s="11">
        <v>140156.95803000001</v>
      </c>
      <c r="D25" s="12">
        <f t="shared" si="0"/>
        <v>2.2090577140425429</v>
      </c>
      <c r="E25" s="12">
        <f t="shared" si="1"/>
        <v>0.59725667670201055</v>
      </c>
      <c r="F25" s="11">
        <v>985358.32012000005</v>
      </c>
      <c r="G25" s="11">
        <v>970606.45482999994</v>
      </c>
      <c r="H25" s="12">
        <f t="shared" si="2"/>
        <v>-1.4971066858402917</v>
      </c>
      <c r="I25" s="12">
        <f t="shared" si="3"/>
        <v>0.52463445909036832</v>
      </c>
      <c r="J25" s="11">
        <v>1476293.61772</v>
      </c>
      <c r="K25" s="11">
        <v>1429585.2497</v>
      </c>
      <c r="L25" s="12">
        <f t="shared" si="4"/>
        <v>-3.1638941914642102</v>
      </c>
      <c r="M25" s="12">
        <f t="shared" si="5"/>
        <v>0.51006700501561364</v>
      </c>
    </row>
    <row r="26" spans="1:13" ht="13.8" x14ac:dyDescent="0.25">
      <c r="A26" s="10" t="s">
        <v>133</v>
      </c>
      <c r="B26" s="11">
        <v>231825.86559999999</v>
      </c>
      <c r="C26" s="11">
        <v>246462.80492</v>
      </c>
      <c r="D26" s="12">
        <f t="shared" si="0"/>
        <v>6.3137645500071438</v>
      </c>
      <c r="E26" s="12">
        <f t="shared" si="1"/>
        <v>1.0502622050748793</v>
      </c>
      <c r="F26" s="11">
        <v>1752257.5128899999</v>
      </c>
      <c r="G26" s="11">
        <v>1738357.5832</v>
      </c>
      <c r="H26" s="12">
        <f t="shared" si="2"/>
        <v>-0.7932583874087511</v>
      </c>
      <c r="I26" s="12">
        <f t="shared" si="3"/>
        <v>0.93962108517762488</v>
      </c>
      <c r="J26" s="11">
        <v>2783709.6780500002</v>
      </c>
      <c r="K26" s="11">
        <v>2823624.6383000002</v>
      </c>
      <c r="L26" s="12">
        <f t="shared" si="4"/>
        <v>1.4338765484323275</v>
      </c>
      <c r="M26" s="12">
        <f t="shared" si="5"/>
        <v>1.0074514708711577</v>
      </c>
    </row>
    <row r="27" spans="1:13" ht="15.6" x14ac:dyDescent="0.3">
      <c r="A27" s="8" t="s">
        <v>19</v>
      </c>
      <c r="B27" s="7">
        <f>B28</f>
        <v>2609070.2843999998</v>
      </c>
      <c r="C27" s="7">
        <f>C28</f>
        <v>2697175.2529899999</v>
      </c>
      <c r="D27" s="9">
        <f t="shared" si="0"/>
        <v>3.3768721799789083</v>
      </c>
      <c r="E27" s="9">
        <f t="shared" si="1"/>
        <v>11.493585125748123</v>
      </c>
      <c r="F27" s="7">
        <f>F28</f>
        <v>21786946.143619999</v>
      </c>
      <c r="G27" s="7">
        <f>G28</f>
        <v>22774489.404240001</v>
      </c>
      <c r="H27" s="9">
        <f t="shared" si="2"/>
        <v>4.5327291585984382</v>
      </c>
      <c r="I27" s="9">
        <f t="shared" si="3"/>
        <v>12.310119997857933</v>
      </c>
      <c r="J27" s="7">
        <f>J28</f>
        <v>31593141.618269999</v>
      </c>
      <c r="K27" s="7">
        <f>K28</f>
        <v>32830893.09254</v>
      </c>
      <c r="L27" s="9">
        <f t="shared" si="4"/>
        <v>3.9177853510909522</v>
      </c>
      <c r="M27" s="9">
        <f t="shared" si="5"/>
        <v>11.713855690112799</v>
      </c>
    </row>
    <row r="28" spans="1:13" ht="13.8" x14ac:dyDescent="0.25">
      <c r="A28" s="10" t="s">
        <v>134</v>
      </c>
      <c r="B28" s="11">
        <v>2609070.2843999998</v>
      </c>
      <c r="C28" s="11">
        <v>2697175.2529899999</v>
      </c>
      <c r="D28" s="12">
        <f t="shared" si="0"/>
        <v>3.3768721799789083</v>
      </c>
      <c r="E28" s="12">
        <f t="shared" si="1"/>
        <v>11.493585125748123</v>
      </c>
      <c r="F28" s="11">
        <v>21786946.143619999</v>
      </c>
      <c r="G28" s="11">
        <v>22774489.404240001</v>
      </c>
      <c r="H28" s="12">
        <f t="shared" si="2"/>
        <v>4.5327291585984382</v>
      </c>
      <c r="I28" s="12">
        <f t="shared" si="3"/>
        <v>12.310119997857933</v>
      </c>
      <c r="J28" s="11">
        <v>31593141.618269999</v>
      </c>
      <c r="K28" s="11">
        <v>32830893.09254</v>
      </c>
      <c r="L28" s="12">
        <f t="shared" si="4"/>
        <v>3.9177853510909522</v>
      </c>
      <c r="M28" s="12">
        <f t="shared" si="5"/>
        <v>11.713855690112799</v>
      </c>
    </row>
    <row r="29" spans="1:13" ht="15.6" x14ac:dyDescent="0.3">
      <c r="A29" s="8" t="s">
        <v>21</v>
      </c>
      <c r="B29" s="7">
        <f>B30+B31+B32+B33+B34+B35+B36+B37+B38+B39+B40</f>
        <v>11608284.038330002</v>
      </c>
      <c r="C29" s="7">
        <f>C30+C31+C32+C33+C34+C35+C36+C37+C38+C39+C40</f>
        <v>12871616.929200003</v>
      </c>
      <c r="D29" s="9">
        <f t="shared" si="0"/>
        <v>10.883028763756435</v>
      </c>
      <c r="E29" s="9">
        <f t="shared" si="1"/>
        <v>54.850356764091735</v>
      </c>
      <c r="F29" s="7">
        <f>F30+F31+F32+F33+F34+F35+F36+F37+F38+F39+F40</f>
        <v>96112177.720490009</v>
      </c>
      <c r="G29" s="7">
        <f>G30+G31+G32+G33+G34+G35+G36+G37+G38+G39+G40</f>
        <v>100651437.27688999</v>
      </c>
      <c r="H29" s="9">
        <f t="shared" si="2"/>
        <v>4.7228766052943865</v>
      </c>
      <c r="I29" s="9">
        <f t="shared" si="3"/>
        <v>54.404349043483393</v>
      </c>
      <c r="J29" s="7">
        <f>J30+J31+J32+J33+J34+J35+J36+J37+J38+J39+J40</f>
        <v>145484063.47718</v>
      </c>
      <c r="K29" s="7">
        <f>K30+K31+K32+K33+K34+K35+K36+K37+K38+K39+K40</f>
        <v>153627290.45374003</v>
      </c>
      <c r="L29" s="9">
        <f t="shared" si="4"/>
        <v>5.5973326438172641</v>
      </c>
      <c r="M29" s="9">
        <f t="shared" si="5"/>
        <v>54.81324877047166</v>
      </c>
    </row>
    <row r="30" spans="1:13" ht="13.8" x14ac:dyDescent="0.25">
      <c r="A30" s="10" t="s">
        <v>135</v>
      </c>
      <c r="B30" s="11">
        <v>1519171.4793</v>
      </c>
      <c r="C30" s="11">
        <v>1414392.5436100001</v>
      </c>
      <c r="D30" s="12">
        <f t="shared" si="0"/>
        <v>-6.8971105051471691</v>
      </c>
      <c r="E30" s="12">
        <f t="shared" si="1"/>
        <v>6.0272097940923901</v>
      </c>
      <c r="F30" s="11">
        <v>11212196.44031</v>
      </c>
      <c r="G30" s="11">
        <v>10967998.12813</v>
      </c>
      <c r="H30" s="12">
        <f t="shared" si="2"/>
        <v>-2.177970333288664</v>
      </c>
      <c r="I30" s="12">
        <f t="shared" si="3"/>
        <v>5.9284478653745314</v>
      </c>
      <c r="J30" s="11">
        <v>17108452.791540001</v>
      </c>
      <c r="K30" s="11">
        <v>16515727.536970001</v>
      </c>
      <c r="L30" s="12">
        <f t="shared" si="4"/>
        <v>-3.4645169951493102</v>
      </c>
      <c r="M30" s="12">
        <f t="shared" si="5"/>
        <v>5.8927074703687632</v>
      </c>
    </row>
    <row r="31" spans="1:13" ht="13.8" x14ac:dyDescent="0.25">
      <c r="A31" s="10" t="s">
        <v>136</v>
      </c>
      <c r="B31" s="11">
        <v>2729859.4945899998</v>
      </c>
      <c r="C31" s="11">
        <v>2791465.0079999999</v>
      </c>
      <c r="D31" s="12">
        <f t="shared" si="0"/>
        <v>2.2567283602723562</v>
      </c>
      <c r="E31" s="12">
        <f t="shared" si="1"/>
        <v>11.895385981844509</v>
      </c>
      <c r="F31" s="11">
        <v>26540994.717050001</v>
      </c>
      <c r="G31" s="11">
        <v>27210597.756030001</v>
      </c>
      <c r="H31" s="12">
        <f t="shared" si="2"/>
        <v>2.5229010672680068</v>
      </c>
      <c r="I31" s="12">
        <f t="shared" si="3"/>
        <v>14.70793560481806</v>
      </c>
      <c r="J31" s="11">
        <v>40231414.532410003</v>
      </c>
      <c r="K31" s="11">
        <v>42186356.21046</v>
      </c>
      <c r="L31" s="12">
        <f t="shared" si="4"/>
        <v>4.8592417163833908</v>
      </c>
      <c r="M31" s="12">
        <f t="shared" si="5"/>
        <v>15.051825953930839</v>
      </c>
    </row>
    <row r="32" spans="1:13" ht="13.8" x14ac:dyDescent="0.25">
      <c r="A32" s="10" t="s">
        <v>137</v>
      </c>
      <c r="B32" s="11">
        <v>81743.420469999997</v>
      </c>
      <c r="C32" s="11">
        <v>100453.81226999999</v>
      </c>
      <c r="D32" s="12">
        <f t="shared" si="0"/>
        <v>22.889171620689336</v>
      </c>
      <c r="E32" s="12">
        <f t="shared" si="1"/>
        <v>0.42806800976363801</v>
      </c>
      <c r="F32" s="11">
        <v>1252745.50192</v>
      </c>
      <c r="G32" s="11">
        <v>1816757.6955800001</v>
      </c>
      <c r="H32" s="12">
        <f t="shared" si="2"/>
        <v>45.022088907569497</v>
      </c>
      <c r="I32" s="12">
        <f t="shared" si="3"/>
        <v>0.98199809631991064</v>
      </c>
      <c r="J32" s="11">
        <v>2033934.9284099999</v>
      </c>
      <c r="K32" s="11">
        <v>2807579.0487899999</v>
      </c>
      <c r="L32" s="12">
        <f t="shared" si="4"/>
        <v>38.03681767660018</v>
      </c>
      <c r="M32" s="12">
        <f t="shared" si="5"/>
        <v>1.0017265056850708</v>
      </c>
    </row>
    <row r="33" spans="1:13" ht="13.8" x14ac:dyDescent="0.25">
      <c r="A33" s="10" t="s">
        <v>138</v>
      </c>
      <c r="B33" s="11">
        <v>1488967.1361700001</v>
      </c>
      <c r="C33" s="11">
        <v>1725054.2871600001</v>
      </c>
      <c r="D33" s="12">
        <f t="shared" si="0"/>
        <v>15.855766407126746</v>
      </c>
      <c r="E33" s="12">
        <f t="shared" si="1"/>
        <v>7.3510456074482295</v>
      </c>
      <c r="F33" s="11">
        <v>11372306.766650001</v>
      </c>
      <c r="G33" s="11">
        <v>12653844.769990001</v>
      </c>
      <c r="H33" s="12">
        <f t="shared" si="2"/>
        <v>11.268936282111124</v>
      </c>
      <c r="I33" s="12">
        <f t="shared" si="3"/>
        <v>6.8396856143718283</v>
      </c>
      <c r="J33" s="11">
        <v>17323544.841120001</v>
      </c>
      <c r="K33" s="11">
        <v>19005106.31366</v>
      </c>
      <c r="L33" s="12">
        <f t="shared" si="4"/>
        <v>9.706797817433781</v>
      </c>
      <c r="M33" s="12">
        <f t="shared" si="5"/>
        <v>6.780902124896822</v>
      </c>
    </row>
    <row r="34" spans="1:13" ht="13.8" x14ac:dyDescent="0.25">
      <c r="A34" s="10" t="s">
        <v>139</v>
      </c>
      <c r="B34" s="11">
        <v>962223.58932999999</v>
      </c>
      <c r="C34" s="11">
        <v>897934.24046</v>
      </c>
      <c r="D34" s="12">
        <f t="shared" si="0"/>
        <v>-6.6813316138679273</v>
      </c>
      <c r="E34" s="12">
        <f t="shared" si="1"/>
        <v>3.8264045388263308</v>
      </c>
      <c r="F34" s="11">
        <v>7117484.2500400003</v>
      </c>
      <c r="G34" s="11">
        <v>7276055.1165500004</v>
      </c>
      <c r="H34" s="12">
        <f t="shared" si="2"/>
        <v>2.2279061103522486</v>
      </c>
      <c r="I34" s="12">
        <f t="shared" si="3"/>
        <v>3.9328702394128467</v>
      </c>
      <c r="J34" s="11">
        <v>10944052.48027</v>
      </c>
      <c r="K34" s="11">
        <v>11412466.268820001</v>
      </c>
      <c r="L34" s="12">
        <f t="shared" si="4"/>
        <v>4.2800762276538755</v>
      </c>
      <c r="M34" s="12">
        <f t="shared" si="5"/>
        <v>4.0718960207516837</v>
      </c>
    </row>
    <row r="35" spans="1:13" ht="13.8" x14ac:dyDescent="0.25">
      <c r="A35" s="10" t="s">
        <v>140</v>
      </c>
      <c r="B35" s="11">
        <v>1098446.9501</v>
      </c>
      <c r="C35" s="11">
        <v>1310672.4442199999</v>
      </c>
      <c r="D35" s="12">
        <f t="shared" si="0"/>
        <v>19.320504654383118</v>
      </c>
      <c r="E35" s="12">
        <f t="shared" si="1"/>
        <v>5.5852230191253271</v>
      </c>
      <c r="F35" s="11">
        <v>8732823.4351300001</v>
      </c>
      <c r="G35" s="11">
        <v>9917085.8442299999</v>
      </c>
      <c r="H35" s="12">
        <f t="shared" si="2"/>
        <v>13.561048358495414</v>
      </c>
      <c r="I35" s="12">
        <f t="shared" si="3"/>
        <v>5.3604063127229287</v>
      </c>
      <c r="J35" s="11">
        <v>12923850.61373</v>
      </c>
      <c r="K35" s="11">
        <v>14422792.561899999</v>
      </c>
      <c r="L35" s="12">
        <f t="shared" si="4"/>
        <v>11.598261175949817</v>
      </c>
      <c r="M35" s="12">
        <f t="shared" si="5"/>
        <v>5.1459614650847785</v>
      </c>
    </row>
    <row r="36" spans="1:13" ht="13.8" x14ac:dyDescent="0.25">
      <c r="A36" s="10" t="s">
        <v>141</v>
      </c>
      <c r="B36" s="11">
        <v>1364686.1126900001</v>
      </c>
      <c r="C36" s="11">
        <v>1531222.7966700001</v>
      </c>
      <c r="D36" s="12">
        <f t="shared" si="0"/>
        <v>12.203295866456155</v>
      </c>
      <c r="E36" s="12">
        <f t="shared" si="1"/>
        <v>6.525063412361809</v>
      </c>
      <c r="F36" s="11">
        <v>10961855.29538</v>
      </c>
      <c r="G36" s="11">
        <v>11271462.99963</v>
      </c>
      <c r="H36" s="12">
        <f t="shared" si="2"/>
        <v>2.8244096998843631</v>
      </c>
      <c r="I36" s="12">
        <f t="shared" si="3"/>
        <v>6.0924774037317793</v>
      </c>
      <c r="J36" s="11">
        <v>16361357.47418</v>
      </c>
      <c r="K36" s="11">
        <v>16841517.155859999</v>
      </c>
      <c r="L36" s="12">
        <f t="shared" si="4"/>
        <v>2.9347178706763395</v>
      </c>
      <c r="M36" s="12">
        <f t="shared" si="5"/>
        <v>6.0089471526173543</v>
      </c>
    </row>
    <row r="37" spans="1:13" ht="13.8" x14ac:dyDescent="0.25">
      <c r="A37" s="13" t="s">
        <v>142</v>
      </c>
      <c r="B37" s="11">
        <v>363877.64711000002</v>
      </c>
      <c r="C37" s="11">
        <v>376738.16853999998</v>
      </c>
      <c r="D37" s="12">
        <f t="shared" si="0"/>
        <v>3.5342982818926041</v>
      </c>
      <c r="E37" s="12">
        <f t="shared" si="1"/>
        <v>1.605410032378414</v>
      </c>
      <c r="F37" s="11">
        <v>2969563.9331800002</v>
      </c>
      <c r="G37" s="11">
        <v>3027365.6338200001</v>
      </c>
      <c r="H37" s="12">
        <f t="shared" si="2"/>
        <v>1.9464709950899142</v>
      </c>
      <c r="I37" s="12">
        <f t="shared" si="3"/>
        <v>1.6363587155889117</v>
      </c>
      <c r="J37" s="11">
        <v>4394492.5191900004</v>
      </c>
      <c r="K37" s="11">
        <v>4556199.2780400002</v>
      </c>
      <c r="L37" s="12">
        <f t="shared" si="4"/>
        <v>3.6797595659533835</v>
      </c>
      <c r="M37" s="12">
        <f t="shared" si="5"/>
        <v>1.6256231802138772</v>
      </c>
    </row>
    <row r="38" spans="1:13" ht="13.8" x14ac:dyDescent="0.25">
      <c r="A38" s="10" t="s">
        <v>143</v>
      </c>
      <c r="B38" s="11">
        <v>596278.26129000005</v>
      </c>
      <c r="C38" s="11">
        <v>1638018.1877900001</v>
      </c>
      <c r="D38" s="12">
        <f t="shared" si="0"/>
        <v>174.70701082516064</v>
      </c>
      <c r="E38" s="12">
        <f t="shared" si="1"/>
        <v>6.9801550559302274</v>
      </c>
      <c r="F38" s="11">
        <v>5694077.27783</v>
      </c>
      <c r="G38" s="11">
        <v>5350829.6065499997</v>
      </c>
      <c r="H38" s="12">
        <f t="shared" si="2"/>
        <v>-6.0281526669200964</v>
      </c>
      <c r="I38" s="12">
        <f t="shared" si="3"/>
        <v>2.8922428676911784</v>
      </c>
      <c r="J38" s="11">
        <v>8432416.9698699992</v>
      </c>
      <c r="K38" s="11">
        <v>7586593.0260199998</v>
      </c>
      <c r="L38" s="12">
        <f t="shared" si="4"/>
        <v>-10.030622855490023</v>
      </c>
      <c r="M38" s="12">
        <f t="shared" si="5"/>
        <v>2.7068485659504504</v>
      </c>
    </row>
    <row r="39" spans="1:13" ht="13.8" x14ac:dyDescent="0.25">
      <c r="A39" s="10" t="s">
        <v>144</v>
      </c>
      <c r="B39" s="11">
        <v>833841.72363999998</v>
      </c>
      <c r="C39" s="11">
        <v>511369.03376999998</v>
      </c>
      <c r="D39" s="12">
        <f>(C39-B39)/B39*100</f>
        <v>-38.673129531381342</v>
      </c>
      <c r="E39" s="12">
        <f t="shared" si="1"/>
        <v>2.1791181399100772</v>
      </c>
      <c r="F39" s="11">
        <v>5418177.1999899996</v>
      </c>
      <c r="G39" s="11">
        <v>6297848.4892699998</v>
      </c>
      <c r="H39" s="12">
        <f t="shared" si="2"/>
        <v>16.235557768055717</v>
      </c>
      <c r="I39" s="12">
        <f t="shared" si="3"/>
        <v>3.4041277174279259</v>
      </c>
      <c r="J39" s="11">
        <v>8416007.6533599999</v>
      </c>
      <c r="K39" s="11">
        <v>10885512.92451</v>
      </c>
      <c r="L39" s="12">
        <f t="shared" si="4"/>
        <v>29.34295419947815</v>
      </c>
      <c r="M39" s="12">
        <f t="shared" si="5"/>
        <v>3.8838823894054118</v>
      </c>
    </row>
    <row r="40" spans="1:13" ht="13.8" x14ac:dyDescent="0.25">
      <c r="A40" s="10" t="s">
        <v>145</v>
      </c>
      <c r="B40" s="11">
        <v>569188.22363999998</v>
      </c>
      <c r="C40" s="11">
        <v>574296.40671000001</v>
      </c>
      <c r="D40" s="12">
        <f>(C40-B40)/B40*100</f>
        <v>0.89745058977728442</v>
      </c>
      <c r="E40" s="12">
        <f t="shared" si="1"/>
        <v>2.447273172410767</v>
      </c>
      <c r="F40" s="11">
        <v>4839952.9030099995</v>
      </c>
      <c r="G40" s="11">
        <v>4861591.2371100001</v>
      </c>
      <c r="H40" s="12">
        <f t="shared" si="2"/>
        <v>0.44707736900794087</v>
      </c>
      <c r="I40" s="12">
        <f t="shared" si="3"/>
        <v>2.6277986060234939</v>
      </c>
      <c r="J40" s="11">
        <v>7314538.6731000002</v>
      </c>
      <c r="K40" s="11">
        <v>7407440.1287099998</v>
      </c>
      <c r="L40" s="12">
        <f t="shared" si="4"/>
        <v>1.2700931632456145</v>
      </c>
      <c r="M40" s="12">
        <f t="shared" si="5"/>
        <v>2.6429279415665903</v>
      </c>
    </row>
    <row r="41" spans="1:13" ht="15.6" x14ac:dyDescent="0.3">
      <c r="A41" s="8" t="s">
        <v>30</v>
      </c>
      <c r="B41" s="7">
        <f>B42</f>
        <v>522783.40360000002</v>
      </c>
      <c r="C41" s="7">
        <f>C42</f>
        <v>650465.29960999999</v>
      </c>
      <c r="D41" s="9">
        <f t="shared" si="0"/>
        <v>24.423479232652511</v>
      </c>
      <c r="E41" s="9">
        <f t="shared" si="1"/>
        <v>2.7718548448510885</v>
      </c>
      <c r="F41" s="7">
        <f>F42</f>
        <v>3957145.3100299998</v>
      </c>
      <c r="G41" s="7">
        <f>G42</f>
        <v>4729487.0896199998</v>
      </c>
      <c r="H41" s="9">
        <f t="shared" si="2"/>
        <v>19.517650201835643</v>
      </c>
      <c r="I41" s="9">
        <f t="shared" si="3"/>
        <v>2.5563933648805741</v>
      </c>
      <c r="J41" s="7">
        <f>J42</f>
        <v>6033962.1194599997</v>
      </c>
      <c r="K41" s="7">
        <f>K42</f>
        <v>6982724.3049499998</v>
      </c>
      <c r="L41" s="9">
        <f t="shared" si="4"/>
        <v>15.723701387354883</v>
      </c>
      <c r="M41" s="9">
        <f t="shared" si="5"/>
        <v>2.4913920130492362</v>
      </c>
    </row>
    <row r="42" spans="1:13" ht="13.8" x14ac:dyDescent="0.25">
      <c r="A42" s="10" t="s">
        <v>146</v>
      </c>
      <c r="B42" s="11">
        <v>522783.40360000002</v>
      </c>
      <c r="C42" s="11">
        <v>650465.29960999999</v>
      </c>
      <c r="D42" s="12">
        <f t="shared" si="0"/>
        <v>24.423479232652511</v>
      </c>
      <c r="E42" s="12">
        <f t="shared" si="1"/>
        <v>2.7718548448510885</v>
      </c>
      <c r="F42" s="11">
        <v>3957145.3100299998</v>
      </c>
      <c r="G42" s="11">
        <v>4729487.0896199998</v>
      </c>
      <c r="H42" s="12">
        <f t="shared" si="2"/>
        <v>19.517650201835643</v>
      </c>
      <c r="I42" s="12">
        <f t="shared" si="3"/>
        <v>2.5563933648805741</v>
      </c>
      <c r="J42" s="11">
        <v>6033962.1194599997</v>
      </c>
      <c r="K42" s="11">
        <v>6982724.3049499998</v>
      </c>
      <c r="L42" s="12">
        <f t="shared" si="4"/>
        <v>15.723701387354883</v>
      </c>
      <c r="M42" s="12">
        <f t="shared" si="5"/>
        <v>2.4913920130492362</v>
      </c>
    </row>
    <row r="43" spans="1:13" ht="15.6" x14ac:dyDescent="0.3">
      <c r="A43" s="8" t="s">
        <v>32</v>
      </c>
      <c r="B43" s="7">
        <f>B8+B22+B41</f>
        <v>18561853.025320001</v>
      </c>
      <c r="C43" s="7">
        <f>C8+C22+C41</f>
        <v>20200170.595860004</v>
      </c>
      <c r="D43" s="9">
        <f t="shared" si="0"/>
        <v>8.8262608711813098</v>
      </c>
      <c r="E43" s="9">
        <f t="shared" si="1"/>
        <v>86.079827419731984</v>
      </c>
      <c r="F43" s="14">
        <f>F8+F22+F41</f>
        <v>153930262.69697002</v>
      </c>
      <c r="G43" s="14">
        <f>G8+G22+G41</f>
        <v>161162073.48284999</v>
      </c>
      <c r="H43" s="15">
        <f t="shared" si="2"/>
        <v>4.6981085195161709</v>
      </c>
      <c r="I43" s="9">
        <f t="shared" si="3"/>
        <v>87.111698904131202</v>
      </c>
      <c r="J43" s="14">
        <f>J8+J22+J41</f>
        <v>233057628.60843</v>
      </c>
      <c r="K43" s="14">
        <f>K8+K22+K41</f>
        <v>244423319.22380003</v>
      </c>
      <c r="L43" s="15">
        <f t="shared" si="4"/>
        <v>4.8767726176713202</v>
      </c>
      <c r="M43" s="9">
        <f t="shared" si="5"/>
        <v>87.208699459246333</v>
      </c>
    </row>
    <row r="44" spans="1:13" ht="30" x14ac:dyDescent="0.25">
      <c r="A44" s="117" t="s">
        <v>214</v>
      </c>
      <c r="B44" s="118">
        <f>B45-B43</f>
        <v>3139236.5556799993</v>
      </c>
      <c r="C44" s="118">
        <f>C45-C43</f>
        <v>3266617.3861399963</v>
      </c>
      <c r="D44" s="119">
        <f>(C44-B44)/B44*100</f>
        <v>4.0577009155146238</v>
      </c>
      <c r="E44" s="119">
        <f t="shared" si="1"/>
        <v>13.920172580268025</v>
      </c>
      <c r="F44" s="118">
        <f>F45-F43</f>
        <v>24035690.905029982</v>
      </c>
      <c r="G44" s="118">
        <f>G45-G43</f>
        <v>23844160.479150027</v>
      </c>
      <c r="H44" s="120">
        <f>(G44-F44)/F44*100</f>
        <v>-0.79685841624745413</v>
      </c>
      <c r="I44" s="119">
        <f t="shared" si="3"/>
        <v>12.88830109586879</v>
      </c>
      <c r="J44" s="118">
        <f>J45-J43</f>
        <v>35981476.763569981</v>
      </c>
      <c r="K44" s="118">
        <f>K45-K43</f>
        <v>35850690.983199984</v>
      </c>
      <c r="L44" s="120">
        <f>(K44-J44)/J44*100</f>
        <v>-0.36348085774626454</v>
      </c>
      <c r="M44" s="119">
        <f t="shared" si="5"/>
        <v>12.791300540753667</v>
      </c>
    </row>
    <row r="45" spans="1:13" ht="21" x14ac:dyDescent="0.25">
      <c r="A45" s="121" t="s">
        <v>215</v>
      </c>
      <c r="B45" s="122">
        <v>21701089.581</v>
      </c>
      <c r="C45" s="122">
        <v>23466787.982000001</v>
      </c>
      <c r="D45" s="123">
        <f>(C45-B45)/B45*100</f>
        <v>8.1364504506074482</v>
      </c>
      <c r="E45" s="124">
        <f>C45/C$45*100</f>
        <v>100</v>
      </c>
      <c r="F45" s="122">
        <v>177965953.602</v>
      </c>
      <c r="G45" s="122">
        <v>185006233.96200001</v>
      </c>
      <c r="H45" s="123">
        <f>(G45-F45)/F45*100</f>
        <v>3.955970351354269</v>
      </c>
      <c r="I45" s="124">
        <f>G45/G$45*100</f>
        <v>100</v>
      </c>
      <c r="J45" s="122">
        <v>269039105.37199998</v>
      </c>
      <c r="K45" s="122">
        <v>280274010.20700002</v>
      </c>
      <c r="L45" s="123">
        <f>(K45-J45)/J45*100</f>
        <v>4.1759374792246469</v>
      </c>
      <c r="M45" s="124">
        <f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8" priority="5" operator="greaterThan">
      <formula>0</formula>
    </cfRule>
    <cfRule type="cellIs" dxfId="7" priority="6" operator="lessThan">
      <formula>0</formula>
    </cfRule>
  </conditionalFormatting>
  <conditionalFormatting sqref="H45">
    <cfRule type="cellIs" dxfId="6" priority="3" operator="greaterThan">
      <formula>0</formula>
    </cfRule>
    <cfRule type="cellIs" dxfId="5" priority="4" operator="lessThan">
      <formula>0</formula>
    </cfRule>
  </conditionalFormatting>
  <conditionalFormatting sqref="L45">
    <cfRule type="cellIs" dxfId="4" priority="1" operator="greaterThan">
      <formula>0</formula>
    </cfRule>
    <cfRule type="cellIs" dxfId="3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2:A76"/>
  <sheetViews>
    <sheetView showGridLines="0" workbookViewId="0">
      <selection activeCell="I55" sqref="I55"/>
    </sheetView>
  </sheetViews>
  <sheetFormatPr defaultColWidth="9.109375" defaultRowHeight="13.2" x14ac:dyDescent="0.25"/>
  <cols>
    <col min="4" max="4" width="18.5546875" customWidth="1"/>
    <col min="7" max="7" width="8" customWidth="1"/>
    <col min="8" max="8" width="10.44140625" bestFit="1" customWidth="1"/>
    <col min="11" max="11" width="9" customWidth="1"/>
    <col min="12" max="12" width="9.44140625" customWidth="1"/>
  </cols>
  <sheetData>
    <row r="12" ht="12.75" customHeight="1" x14ac:dyDescent="0.25"/>
    <row r="14" ht="12.75" customHeight="1" x14ac:dyDescent="0.25"/>
    <row r="25" ht="12.75" customHeight="1" x14ac:dyDescent="0.25"/>
    <row r="29" ht="12.75" customHeight="1" x14ac:dyDescent="0.25"/>
    <row r="43" ht="12.75" customHeight="1" x14ac:dyDescent="0.25"/>
    <row r="45" ht="12.75" customHeight="1" x14ac:dyDescent="0.25"/>
    <row r="59" spans="1:1" ht="12.75" customHeight="1" x14ac:dyDescent="0.25"/>
    <row r="61" spans="1:1" ht="12.75" customHeight="1" x14ac:dyDescent="0.25">
      <c r="A61" s="21"/>
    </row>
    <row r="76" ht="12.75" customHeight="1" x14ac:dyDescent="0.25"/>
  </sheetData>
  <pageMargins left="0.15748031496062992" right="0.15748031496062992" top="0.19685039370078741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66"/>
  <sheetViews>
    <sheetView showGridLines="0" workbookViewId="0">
      <selection activeCell="I6" sqref="I6"/>
    </sheetView>
  </sheetViews>
  <sheetFormatPr defaultColWidth="9.109375" defaultRowHeight="13.2" x14ac:dyDescent="0.25"/>
  <cols>
    <col min="1" max="1" width="2.44140625" customWidth="1"/>
    <col min="5" max="5" width="20.5546875" customWidth="1"/>
    <col min="7" max="7" width="6.5546875" customWidth="1"/>
    <col min="8" max="8" width="8.5546875" customWidth="1"/>
    <col min="10" max="10" width="9" customWidth="1"/>
    <col min="11" max="11" width="9.44140625" customWidth="1"/>
  </cols>
  <sheetData>
    <row r="2" spans="3:3" ht="13.8" x14ac:dyDescent="0.25">
      <c r="C2" s="22" t="s">
        <v>51</v>
      </c>
    </row>
    <row r="14" spans="3:3" ht="12.75" customHeight="1" x14ac:dyDescent="0.25"/>
    <row r="16" spans="3:3" ht="12.75" customHeight="1" x14ac:dyDescent="0.25"/>
    <row r="21" spans="3:3" ht="13.8" x14ac:dyDescent="0.25">
      <c r="C21" s="22" t="s">
        <v>52</v>
      </c>
    </row>
    <row r="34" ht="12.75" customHeight="1" x14ac:dyDescent="0.25"/>
    <row r="50" spans="2:2" ht="12.75" customHeight="1" x14ac:dyDescent="0.25"/>
    <row r="51" spans="2:2" x14ac:dyDescent="0.25">
      <c r="B51" s="21"/>
    </row>
    <row r="66" ht="12.75" customHeight="1" x14ac:dyDescent="0.25"/>
  </sheetData>
  <pageMargins left="0" right="0" top="0.19685039370078741" bottom="0.19685039370078741" header="0.51181102362204722" footer="0.51181102362204722"/>
  <pageSetup paperSize="9" orientation="portrait" horizontalDpi="4294967294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82"/>
  <sheetViews>
    <sheetView showGridLines="0" workbookViewId="0">
      <selection activeCell="J14" sqref="J14"/>
    </sheetView>
  </sheetViews>
  <sheetFormatPr defaultColWidth="9.109375" defaultRowHeight="13.2" x14ac:dyDescent="0.25"/>
  <cols>
    <col min="4" max="4" width="17.44140625" customWidth="1"/>
  </cols>
  <sheetData>
    <row r="1" spans="2:2" ht="13.8" x14ac:dyDescent="0.25">
      <c r="B1" s="22" t="s">
        <v>14</v>
      </c>
    </row>
    <row r="2" spans="2:2" ht="13.8" x14ac:dyDescent="0.25">
      <c r="B2" s="22" t="s">
        <v>53</v>
      </c>
    </row>
    <row r="11" spans="2:2" ht="12.75" customHeight="1" x14ac:dyDescent="0.25"/>
    <row r="14" spans="2:2" ht="12.75" customHeight="1" x14ac:dyDescent="0.25"/>
    <row r="25" ht="12.75" customHeight="1" x14ac:dyDescent="0.25"/>
    <row r="31" ht="12.75" customHeight="1" x14ac:dyDescent="0.25"/>
    <row r="40" spans="1:1" ht="12.75" customHeight="1" x14ac:dyDescent="0.25"/>
    <row r="45" spans="1:1" x14ac:dyDescent="0.25">
      <c r="A45" s="21"/>
    </row>
    <row r="47" spans="1:1" ht="12.75" customHeight="1" x14ac:dyDescent="0.25"/>
    <row r="54" ht="12.75" customHeight="1" x14ac:dyDescent="0.25"/>
    <row r="69" ht="12.75" customHeight="1" x14ac:dyDescent="0.25"/>
    <row r="71" ht="12.75" customHeight="1" x14ac:dyDescent="0.25"/>
    <row r="82" ht="12.75" customHeight="1" x14ac:dyDescent="0.25"/>
  </sheetData>
  <pageMargins left="0" right="0" top="0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47"/>
  <sheetViews>
    <sheetView showGridLines="0" workbookViewId="0">
      <selection activeCell="Q44" sqref="Q44"/>
    </sheetView>
  </sheetViews>
  <sheetFormatPr defaultColWidth="9.109375" defaultRowHeight="13.2" x14ac:dyDescent="0.25"/>
  <cols>
    <col min="4" max="4" width="22.33203125" customWidth="1"/>
    <col min="9" max="9" width="17.88671875" customWidth="1"/>
  </cols>
  <sheetData>
    <row r="1" spans="2:2" ht="13.8" x14ac:dyDescent="0.25">
      <c r="B1" s="22" t="s">
        <v>54</v>
      </c>
    </row>
    <row r="10" spans="2:2" ht="12.75" customHeight="1" x14ac:dyDescent="0.25"/>
    <row r="13" spans="2:2" ht="12.75" customHeight="1" x14ac:dyDescent="0.25"/>
    <row r="18" spans="2:2" ht="13.8" x14ac:dyDescent="0.25">
      <c r="B18" s="22" t="s">
        <v>55</v>
      </c>
    </row>
    <row r="19" spans="2:2" ht="13.8" x14ac:dyDescent="0.25">
      <c r="B19" s="22"/>
    </row>
    <row r="20" spans="2:2" ht="13.8" x14ac:dyDescent="0.25">
      <c r="B20" s="22"/>
    </row>
    <row r="21" spans="2:2" ht="13.8" x14ac:dyDescent="0.25">
      <c r="B21" s="22"/>
    </row>
    <row r="26" spans="2:2" ht="12.75" customHeight="1" x14ac:dyDescent="0.25"/>
    <row r="29" spans="2:2" ht="12.75" customHeight="1" x14ac:dyDescent="0.25"/>
    <row r="40" ht="12.75" customHeight="1" x14ac:dyDescent="0.25"/>
    <row r="42" ht="12.75" customHeight="1" x14ac:dyDescent="0.25"/>
    <row r="44" ht="12.75" customHeight="1" x14ac:dyDescent="0.25"/>
    <row r="51" spans="1:1" x14ac:dyDescent="0.25">
      <c r="A51" s="21"/>
    </row>
    <row r="53" spans="1:1" ht="12.75" customHeight="1" x14ac:dyDescent="0.25"/>
    <row r="54" spans="1:1" ht="12.75" customHeight="1" x14ac:dyDescent="0.25"/>
    <row r="57" spans="1:1" ht="12.75" customHeight="1" x14ac:dyDescent="0.25"/>
    <row r="64" spans="1:1" ht="12.75" customHeight="1" x14ac:dyDescent="0.25"/>
    <row r="67" ht="12.75" customHeight="1" x14ac:dyDescent="0.25"/>
    <row r="69" ht="12.75" customHeight="1" x14ac:dyDescent="0.25"/>
    <row r="77" ht="12.75" customHeight="1" x14ac:dyDescent="0.25"/>
    <row r="96" ht="12.75" customHeight="1" x14ac:dyDescent="0.25"/>
    <row r="114" ht="12.75" customHeight="1" x14ac:dyDescent="0.25"/>
    <row r="127" ht="12.75" customHeight="1" x14ac:dyDescent="0.25"/>
    <row r="147" ht="12.75" customHeight="1" x14ac:dyDescent="0.25"/>
  </sheetData>
  <pageMargins left="0" right="0" top="0" bottom="0.19685039370078741" header="0.51181102362204722" footer="0.51181102362204722"/>
  <pageSetup paperSize="9" scale="95" orientation="portrait" horizontalDpi="4294967294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6"/>
  <sheetViews>
    <sheetView showGridLines="0" zoomScale="90" zoomScaleNormal="90" workbookViewId="0"/>
  </sheetViews>
  <sheetFormatPr defaultColWidth="9.109375" defaultRowHeight="13.2" x14ac:dyDescent="0.25"/>
  <cols>
    <col min="1" max="1" width="7" customWidth="1"/>
    <col min="2" max="2" width="40.33203125" customWidth="1"/>
    <col min="3" max="3" width="11.33203125" style="24" bestFit="1" customWidth="1"/>
    <col min="4" max="4" width="11" style="24" bestFit="1" customWidth="1"/>
    <col min="5" max="5" width="12.33203125" style="25" bestFit="1" customWidth="1"/>
    <col min="6" max="6" width="11" style="25" bestFit="1" customWidth="1"/>
    <col min="7" max="7" width="12.33203125" style="25" bestFit="1" customWidth="1"/>
    <col min="8" max="8" width="11.44140625" style="25" bestFit="1" customWidth="1"/>
    <col min="9" max="9" width="12.33203125" style="25" bestFit="1" customWidth="1"/>
    <col min="10" max="10" width="12.6640625" style="25" bestFit="1" customWidth="1"/>
    <col min="11" max="11" width="12.33203125" style="25" bestFit="1" customWidth="1"/>
    <col min="12" max="12" width="11" style="25" customWidth="1"/>
    <col min="13" max="13" width="12.33203125" style="25" bestFit="1" customWidth="1"/>
    <col min="14" max="14" width="11" style="25" bestFit="1" customWidth="1"/>
    <col min="15" max="15" width="13.5546875" style="24" bestFit="1" customWidth="1"/>
  </cols>
  <sheetData>
    <row r="1" spans="1:15" ht="16.2" thickBot="1" x14ac:dyDescent="0.35">
      <c r="A1" s="66"/>
      <c r="B1" s="88" t="s">
        <v>56</v>
      </c>
      <c r="C1" s="89" t="s">
        <v>40</v>
      </c>
      <c r="D1" s="89" t="s">
        <v>41</v>
      </c>
      <c r="E1" s="89" t="s">
        <v>42</v>
      </c>
      <c r="F1" s="89" t="s">
        <v>43</v>
      </c>
      <c r="G1" s="89" t="s">
        <v>44</v>
      </c>
      <c r="H1" s="89" t="s">
        <v>45</v>
      </c>
      <c r="I1" s="89" t="s">
        <v>0</v>
      </c>
      <c r="J1" s="89" t="s">
        <v>57</v>
      </c>
      <c r="K1" s="89" t="s">
        <v>46</v>
      </c>
      <c r="L1" s="89" t="s">
        <v>47</v>
      </c>
      <c r="M1" s="89" t="s">
        <v>48</v>
      </c>
      <c r="N1" s="89" t="s">
        <v>49</v>
      </c>
      <c r="O1" s="90" t="s">
        <v>38</v>
      </c>
    </row>
    <row r="2" spans="1:15" s="27" customFormat="1" ht="15" thickTop="1" thickBot="1" x14ac:dyDescent="0.3">
      <c r="A2" s="67">
        <v>2026</v>
      </c>
      <c r="B2" s="91" t="s">
        <v>2</v>
      </c>
      <c r="C2" s="92">
        <f>C4+C6+C8+C10+C12+C14+C16+C18+C20+C22</f>
        <v>2973297.5076099997</v>
      </c>
      <c r="D2" s="92">
        <f t="shared" ref="D2:O2" si="0">D4+D6+D8+D10+D12+D14+D16+D18+D20+D22</f>
        <v>2905283.93664</v>
      </c>
      <c r="E2" s="92">
        <f t="shared" si="0"/>
        <v>2939985.2103500003</v>
      </c>
      <c r="F2" s="92">
        <f t="shared" si="0"/>
        <v>3268932.0920500001</v>
      </c>
      <c r="G2" s="92">
        <f t="shared" si="0"/>
        <v>2743543.6111800005</v>
      </c>
      <c r="H2" s="92">
        <f t="shared" si="0"/>
        <v>3161127.5532</v>
      </c>
      <c r="I2" s="92">
        <f t="shared" si="0"/>
        <v>3160368.8915599999</v>
      </c>
      <c r="J2" s="92">
        <f t="shared" si="0"/>
        <v>2820808.6330599999</v>
      </c>
      <c r="K2" s="92"/>
      <c r="L2" s="92"/>
      <c r="M2" s="92"/>
      <c r="N2" s="92"/>
      <c r="O2" s="92">
        <f t="shared" si="0"/>
        <v>23973347.435650002</v>
      </c>
    </row>
    <row r="3" spans="1:15" ht="14.4" thickTop="1" x14ac:dyDescent="0.25">
      <c r="A3" s="66">
        <v>2025</v>
      </c>
      <c r="B3" s="91" t="s">
        <v>2</v>
      </c>
      <c r="C3" s="92">
        <f>C5+C7+C9+C11+C13+C15+C17+C19+C21+C23</f>
        <v>3004800.2959599998</v>
      </c>
      <c r="D3" s="92">
        <f t="shared" ref="D3:O3" si="1">D5+D7+D9+D11+D13+D15+D17+D19+D21+D23</f>
        <v>2949472.6666600001</v>
      </c>
      <c r="E3" s="92">
        <f t="shared" si="1"/>
        <v>3117037.6339500002</v>
      </c>
      <c r="F3" s="92">
        <f t="shared" si="1"/>
        <v>2767943.8460600004</v>
      </c>
      <c r="G3" s="92">
        <f t="shared" si="1"/>
        <v>3099795.7390399999</v>
      </c>
      <c r="H3" s="92">
        <f t="shared" si="1"/>
        <v>2542841.6726099998</v>
      </c>
      <c r="I3" s="92">
        <f t="shared" si="1"/>
        <v>2893495.0790300006</v>
      </c>
      <c r="J3" s="92">
        <f t="shared" si="1"/>
        <v>2703922.4665000001</v>
      </c>
      <c r="K3" s="92">
        <f t="shared" si="1"/>
        <v>2915177.5164200002</v>
      </c>
      <c r="L3" s="92">
        <f t="shared" si="1"/>
        <v>3287191.1098300004</v>
      </c>
      <c r="M3" s="92">
        <f t="shared" si="1"/>
        <v>3265975.9581499998</v>
      </c>
      <c r="N3" s="92">
        <f t="shared" si="1"/>
        <v>3816478.7419400001</v>
      </c>
      <c r="O3" s="92">
        <f t="shared" si="1"/>
        <v>36364132.726149999</v>
      </c>
    </row>
    <row r="4" spans="1:15" s="27" customFormat="1" ht="13.8" x14ac:dyDescent="0.25">
      <c r="A4" s="67">
        <v>2026</v>
      </c>
      <c r="B4" s="93" t="s">
        <v>121</v>
      </c>
      <c r="C4" s="94">
        <v>925804.44142000005</v>
      </c>
      <c r="D4" s="94">
        <v>949046.58790000004</v>
      </c>
      <c r="E4" s="94">
        <v>944839.41043000005</v>
      </c>
      <c r="F4" s="94">
        <v>1108139.04103</v>
      </c>
      <c r="G4" s="94">
        <v>901522.71377999999</v>
      </c>
      <c r="H4" s="94">
        <v>1013916.9493100001</v>
      </c>
      <c r="I4" s="94">
        <v>1091855.2188500001</v>
      </c>
      <c r="J4" s="94">
        <v>958369.86173</v>
      </c>
      <c r="K4" s="94"/>
      <c r="L4" s="94"/>
      <c r="M4" s="94"/>
      <c r="N4" s="94"/>
      <c r="O4" s="95">
        <v>7893494.2244499996</v>
      </c>
    </row>
    <row r="5" spans="1:15" ht="13.8" x14ac:dyDescent="0.25">
      <c r="A5" s="66">
        <v>2025</v>
      </c>
      <c r="B5" s="93" t="s">
        <v>121</v>
      </c>
      <c r="C5" s="94">
        <v>1024708.64854</v>
      </c>
      <c r="D5" s="94">
        <v>1063663.0629499999</v>
      </c>
      <c r="E5" s="94">
        <v>1106850.85075</v>
      </c>
      <c r="F5" s="94">
        <v>956182.00378999999</v>
      </c>
      <c r="G5" s="94">
        <v>1055818.5514400001</v>
      </c>
      <c r="H5" s="94">
        <v>862664.01463999995</v>
      </c>
      <c r="I5" s="94">
        <v>1018279.04162</v>
      </c>
      <c r="J5" s="94">
        <v>955103.80157999997</v>
      </c>
      <c r="K5" s="94">
        <v>991732.36447999999</v>
      </c>
      <c r="L5" s="94">
        <v>1089641.66496</v>
      </c>
      <c r="M5" s="94">
        <v>1030711.3078599999</v>
      </c>
      <c r="N5" s="94">
        <v>1204793.4657300001</v>
      </c>
      <c r="O5" s="95">
        <v>12360148.778340001</v>
      </c>
    </row>
    <row r="6" spans="1:15" s="27" customFormat="1" ht="13.8" x14ac:dyDescent="0.25">
      <c r="A6" s="67">
        <v>2026</v>
      </c>
      <c r="B6" s="93" t="s">
        <v>122</v>
      </c>
      <c r="C6" s="94">
        <v>512423.18961</v>
      </c>
      <c r="D6" s="94">
        <v>397476.43521999998</v>
      </c>
      <c r="E6" s="94">
        <v>394608.40279999998</v>
      </c>
      <c r="F6" s="94">
        <v>328903.32166999998</v>
      </c>
      <c r="G6" s="94">
        <v>322194.89792999998</v>
      </c>
      <c r="H6" s="94">
        <v>398197.76640999998</v>
      </c>
      <c r="I6" s="94">
        <v>294706.24787000002</v>
      </c>
      <c r="J6" s="94">
        <v>249138.95728999999</v>
      </c>
      <c r="K6" s="94"/>
      <c r="L6" s="94"/>
      <c r="M6" s="94"/>
      <c r="N6" s="94"/>
      <c r="O6" s="95">
        <v>2897649.2187999999</v>
      </c>
    </row>
    <row r="7" spans="1:15" ht="13.8" x14ac:dyDescent="0.25">
      <c r="A7" s="66">
        <v>2025</v>
      </c>
      <c r="B7" s="93" t="s">
        <v>122</v>
      </c>
      <c r="C7" s="94">
        <v>352916.11739000003</v>
      </c>
      <c r="D7" s="94">
        <v>318987.63578999997</v>
      </c>
      <c r="E7" s="94">
        <v>298167.65146000002</v>
      </c>
      <c r="F7" s="94">
        <v>235491.99077999999</v>
      </c>
      <c r="G7" s="94">
        <v>282671.36132999999</v>
      </c>
      <c r="H7" s="94">
        <v>202611.67701000001</v>
      </c>
      <c r="I7" s="94">
        <v>121341.55160000001</v>
      </c>
      <c r="J7" s="94">
        <v>177463.01910999999</v>
      </c>
      <c r="K7" s="94">
        <v>240221.93565</v>
      </c>
      <c r="L7" s="94">
        <v>334464.22200000001</v>
      </c>
      <c r="M7" s="94">
        <v>517955.39017999999</v>
      </c>
      <c r="N7" s="94">
        <v>620947.62795999995</v>
      </c>
      <c r="O7" s="95">
        <v>3703240.1802599998</v>
      </c>
    </row>
    <row r="8" spans="1:15" s="27" customFormat="1" ht="13.8" x14ac:dyDescent="0.25">
      <c r="A8" s="67">
        <v>2026</v>
      </c>
      <c r="B8" s="93" t="s">
        <v>123</v>
      </c>
      <c r="C8" s="94">
        <v>186814.06276</v>
      </c>
      <c r="D8" s="94">
        <v>188476.44352</v>
      </c>
      <c r="E8" s="94">
        <v>202224.55987</v>
      </c>
      <c r="F8" s="94">
        <v>209929.35320000001</v>
      </c>
      <c r="G8" s="94">
        <v>190088.15242999999</v>
      </c>
      <c r="H8" s="94">
        <v>203007.32076999999</v>
      </c>
      <c r="I8" s="94">
        <v>215265.61686000001</v>
      </c>
      <c r="J8" s="94">
        <v>201066.44171000001</v>
      </c>
      <c r="K8" s="94"/>
      <c r="L8" s="94"/>
      <c r="M8" s="94"/>
      <c r="N8" s="94"/>
      <c r="O8" s="95">
        <v>1596871.9511200001</v>
      </c>
    </row>
    <row r="9" spans="1:15" ht="13.8" x14ac:dyDescent="0.25">
      <c r="A9" s="66">
        <v>2025</v>
      </c>
      <c r="B9" s="93" t="s">
        <v>123</v>
      </c>
      <c r="C9" s="94">
        <v>209828.84138</v>
      </c>
      <c r="D9" s="94">
        <v>198799.59487</v>
      </c>
      <c r="E9" s="94">
        <v>223977.32263000001</v>
      </c>
      <c r="F9" s="94">
        <v>197644.15096</v>
      </c>
      <c r="G9" s="94">
        <v>219783.12380999999</v>
      </c>
      <c r="H9" s="94">
        <v>186531.79668999999</v>
      </c>
      <c r="I9" s="94">
        <v>229092.20434</v>
      </c>
      <c r="J9" s="94">
        <v>209391.82273000001</v>
      </c>
      <c r="K9" s="94">
        <v>225769.6275</v>
      </c>
      <c r="L9" s="94">
        <v>231999.33476</v>
      </c>
      <c r="M9" s="94">
        <v>212025.14558000001</v>
      </c>
      <c r="N9" s="94">
        <v>240462.52882000001</v>
      </c>
      <c r="O9" s="95">
        <v>2585305.49407</v>
      </c>
    </row>
    <row r="10" spans="1:15" s="27" customFormat="1" ht="13.8" x14ac:dyDescent="0.25">
      <c r="A10" s="67">
        <v>2026</v>
      </c>
      <c r="B10" s="93" t="s">
        <v>124</v>
      </c>
      <c r="C10" s="94">
        <v>137884.81834</v>
      </c>
      <c r="D10" s="94">
        <v>133638.87404</v>
      </c>
      <c r="E10" s="94">
        <v>130248.35161</v>
      </c>
      <c r="F10" s="94">
        <v>134775.32988999999</v>
      </c>
      <c r="G10" s="94">
        <v>99053.063949999996</v>
      </c>
      <c r="H10" s="94">
        <v>114550.50218</v>
      </c>
      <c r="I10" s="94">
        <v>109068.56073</v>
      </c>
      <c r="J10" s="94">
        <v>100958.51976</v>
      </c>
      <c r="K10" s="94"/>
      <c r="L10" s="94"/>
      <c r="M10" s="94"/>
      <c r="N10" s="94"/>
      <c r="O10" s="95">
        <v>960178.02049999998</v>
      </c>
    </row>
    <row r="11" spans="1:15" ht="13.8" x14ac:dyDescent="0.25">
      <c r="A11" s="66">
        <v>2025</v>
      </c>
      <c r="B11" s="93" t="s">
        <v>124</v>
      </c>
      <c r="C11" s="94">
        <v>163152.75396</v>
      </c>
      <c r="D11" s="94">
        <v>144875.76435000001</v>
      </c>
      <c r="E11" s="94">
        <v>160642.42238</v>
      </c>
      <c r="F11" s="94">
        <v>133032.65489000001</v>
      </c>
      <c r="G11" s="94">
        <v>140798.29462</v>
      </c>
      <c r="H11" s="94">
        <v>104641.84478</v>
      </c>
      <c r="I11" s="94">
        <v>135311.07045</v>
      </c>
      <c r="J11" s="94">
        <v>111091.95636</v>
      </c>
      <c r="K11" s="94">
        <v>123628.84134</v>
      </c>
      <c r="L11" s="94">
        <v>188283.63828000001</v>
      </c>
      <c r="M11" s="94">
        <v>160393.59515000001</v>
      </c>
      <c r="N11" s="94">
        <v>168249.26439</v>
      </c>
      <c r="O11" s="95">
        <v>1734102.1009500001</v>
      </c>
    </row>
    <row r="12" spans="1:15" s="27" customFormat="1" ht="13.8" x14ac:dyDescent="0.25">
      <c r="A12" s="67">
        <v>2026</v>
      </c>
      <c r="B12" s="93" t="s">
        <v>125</v>
      </c>
      <c r="C12" s="94">
        <v>176904.09409999999</v>
      </c>
      <c r="D12" s="94">
        <v>202583.89503000001</v>
      </c>
      <c r="E12" s="94">
        <v>267945.54616000003</v>
      </c>
      <c r="F12" s="94">
        <v>328435.52438999998</v>
      </c>
      <c r="G12" s="94">
        <v>212071.94185</v>
      </c>
      <c r="H12" s="94">
        <v>240972.21878</v>
      </c>
      <c r="I12" s="94">
        <v>186704.28779999999</v>
      </c>
      <c r="J12" s="94">
        <v>116132.59733</v>
      </c>
      <c r="K12" s="94"/>
      <c r="L12" s="94"/>
      <c r="M12" s="94"/>
      <c r="N12" s="94"/>
      <c r="O12" s="95">
        <v>1731750.1054400001</v>
      </c>
    </row>
    <row r="13" spans="1:15" ht="13.8" x14ac:dyDescent="0.25">
      <c r="A13" s="66">
        <v>2025</v>
      </c>
      <c r="B13" s="93" t="s">
        <v>125</v>
      </c>
      <c r="C13" s="94">
        <v>206060.89421</v>
      </c>
      <c r="D13" s="94">
        <v>215798.86012999999</v>
      </c>
      <c r="E13" s="94">
        <v>216963.52698</v>
      </c>
      <c r="F13" s="94">
        <v>208113.84456</v>
      </c>
      <c r="G13" s="94">
        <v>183702.03542999999</v>
      </c>
      <c r="H13" s="94">
        <v>139627.1686</v>
      </c>
      <c r="I13" s="94">
        <v>164268.66523000001</v>
      </c>
      <c r="J13" s="94">
        <v>122819.55160999999</v>
      </c>
      <c r="K13" s="94">
        <v>143585.96731000001</v>
      </c>
      <c r="L13" s="94">
        <v>200088.88024</v>
      </c>
      <c r="M13" s="94">
        <v>193596.29294000001</v>
      </c>
      <c r="N13" s="94">
        <v>243722.51376999999</v>
      </c>
      <c r="O13" s="95">
        <v>2238348.20101</v>
      </c>
    </row>
    <row r="14" spans="1:15" s="27" customFormat="1" ht="13.8" x14ac:dyDescent="0.25">
      <c r="A14" s="67">
        <v>2026</v>
      </c>
      <c r="B14" s="93" t="s">
        <v>126</v>
      </c>
      <c r="C14" s="94">
        <v>29911.214530000001</v>
      </c>
      <c r="D14" s="94">
        <v>29498.17611</v>
      </c>
      <c r="E14" s="94">
        <v>29257.854050000002</v>
      </c>
      <c r="F14" s="94">
        <v>37456.944080000001</v>
      </c>
      <c r="G14" s="94">
        <v>30612.138709999999</v>
      </c>
      <c r="H14" s="94">
        <v>30825.522250000002</v>
      </c>
      <c r="I14" s="94">
        <v>29187.564869999998</v>
      </c>
      <c r="J14" s="94">
        <v>25295.753929999999</v>
      </c>
      <c r="K14" s="94"/>
      <c r="L14" s="94"/>
      <c r="M14" s="94"/>
      <c r="N14" s="94"/>
      <c r="O14" s="95">
        <v>242045.16853</v>
      </c>
    </row>
    <row r="15" spans="1:15" ht="13.8" x14ac:dyDescent="0.25">
      <c r="A15" s="66">
        <v>2025</v>
      </c>
      <c r="B15" s="93" t="s">
        <v>126</v>
      </c>
      <c r="C15" s="94">
        <v>51206.495269999999</v>
      </c>
      <c r="D15" s="94">
        <v>41063.262609999998</v>
      </c>
      <c r="E15" s="94">
        <v>52678.842499999999</v>
      </c>
      <c r="F15" s="94">
        <v>36783.289069999999</v>
      </c>
      <c r="G15" s="94">
        <v>46377.821250000001</v>
      </c>
      <c r="H15" s="94">
        <v>38066.880599999997</v>
      </c>
      <c r="I15" s="94">
        <v>46750.790130000001</v>
      </c>
      <c r="J15" s="94">
        <v>32493.5124</v>
      </c>
      <c r="K15" s="94">
        <v>35974.835639999998</v>
      </c>
      <c r="L15" s="94">
        <v>35437.127119999997</v>
      </c>
      <c r="M15" s="94">
        <v>35969.177909999999</v>
      </c>
      <c r="N15" s="94">
        <v>42937.386059999997</v>
      </c>
      <c r="O15" s="95">
        <v>495739.42056</v>
      </c>
    </row>
    <row r="16" spans="1:15" ht="13.8" x14ac:dyDescent="0.25">
      <c r="A16" s="67">
        <v>2026</v>
      </c>
      <c r="B16" s="93" t="s">
        <v>127</v>
      </c>
      <c r="C16" s="94">
        <v>63852.64428</v>
      </c>
      <c r="D16" s="94">
        <v>80043.006789999999</v>
      </c>
      <c r="E16" s="94">
        <v>64066.314299999998</v>
      </c>
      <c r="F16" s="94">
        <v>81261.4185</v>
      </c>
      <c r="G16" s="94">
        <v>92340.246530000004</v>
      </c>
      <c r="H16" s="94">
        <v>125938.37767</v>
      </c>
      <c r="I16" s="94">
        <v>110382.50756</v>
      </c>
      <c r="J16" s="94">
        <v>125925.07401</v>
      </c>
      <c r="K16" s="94"/>
      <c r="L16" s="94"/>
      <c r="M16" s="94"/>
      <c r="N16" s="94"/>
      <c r="O16" s="95">
        <v>743809.58964000002</v>
      </c>
    </row>
    <row r="17" spans="1:15" ht="13.8" x14ac:dyDescent="0.25">
      <c r="A17" s="66">
        <v>2025</v>
      </c>
      <c r="B17" s="93" t="s">
        <v>127</v>
      </c>
      <c r="C17" s="94">
        <v>85913.865420000002</v>
      </c>
      <c r="D17" s="94">
        <v>65991.330170000001</v>
      </c>
      <c r="E17" s="94">
        <v>62660.676659999997</v>
      </c>
      <c r="F17" s="94">
        <v>77198.856039999999</v>
      </c>
      <c r="G17" s="94">
        <v>99877.326749999993</v>
      </c>
      <c r="H17" s="94">
        <v>99311.338570000007</v>
      </c>
      <c r="I17" s="94">
        <v>109376.6136</v>
      </c>
      <c r="J17" s="94">
        <v>92607.31035</v>
      </c>
      <c r="K17" s="94">
        <v>112281.46172000001</v>
      </c>
      <c r="L17" s="94">
        <v>82093.361940000003</v>
      </c>
      <c r="M17" s="94">
        <v>71462.505430000005</v>
      </c>
      <c r="N17" s="94">
        <v>100840.0701</v>
      </c>
      <c r="O17" s="95">
        <v>1059614.7167499999</v>
      </c>
    </row>
    <row r="18" spans="1:15" ht="13.8" x14ac:dyDescent="0.25">
      <c r="A18" s="67">
        <v>2026</v>
      </c>
      <c r="B18" s="93" t="s">
        <v>128</v>
      </c>
      <c r="C18" s="94">
        <v>14882.81105</v>
      </c>
      <c r="D18" s="94">
        <v>22093.15582</v>
      </c>
      <c r="E18" s="94">
        <v>17676.32344</v>
      </c>
      <c r="F18" s="94">
        <v>16503.75461</v>
      </c>
      <c r="G18" s="94">
        <v>12804.47934</v>
      </c>
      <c r="H18" s="94">
        <v>9540.3304100000005</v>
      </c>
      <c r="I18" s="94">
        <v>9861.6022300000004</v>
      </c>
      <c r="J18" s="94">
        <v>8273.0816099999993</v>
      </c>
      <c r="K18" s="94"/>
      <c r="L18" s="94"/>
      <c r="M18" s="94"/>
      <c r="N18" s="94"/>
      <c r="O18" s="95">
        <v>111635.53851</v>
      </c>
    </row>
    <row r="19" spans="1:15" ht="13.8" x14ac:dyDescent="0.25">
      <c r="A19" s="66">
        <v>2025</v>
      </c>
      <c r="B19" s="93" t="s">
        <v>128</v>
      </c>
      <c r="C19" s="94">
        <v>18347.959439999999</v>
      </c>
      <c r="D19" s="94">
        <v>19389.35729</v>
      </c>
      <c r="E19" s="94">
        <v>18490.980469999999</v>
      </c>
      <c r="F19" s="94">
        <v>14928.546259999999</v>
      </c>
      <c r="G19" s="94">
        <v>13651.14256</v>
      </c>
      <c r="H19" s="94">
        <v>8090.8728199999996</v>
      </c>
      <c r="I19" s="94">
        <v>8822.1544799999992</v>
      </c>
      <c r="J19" s="94">
        <v>9401.9723099999992</v>
      </c>
      <c r="K19" s="94">
        <v>10118.767959999999</v>
      </c>
      <c r="L19" s="94">
        <v>12525.304270000001</v>
      </c>
      <c r="M19" s="94">
        <v>11742.03889</v>
      </c>
      <c r="N19" s="94">
        <v>14361.3588</v>
      </c>
      <c r="O19" s="95">
        <v>159870.45555000001</v>
      </c>
    </row>
    <row r="20" spans="1:15" ht="13.8" x14ac:dyDescent="0.25">
      <c r="A20" s="67">
        <v>2026</v>
      </c>
      <c r="B20" s="93" t="s">
        <v>129</v>
      </c>
      <c r="C20" s="96">
        <v>363637.81890000001</v>
      </c>
      <c r="D20" s="96">
        <v>304648.72132000001</v>
      </c>
      <c r="E20" s="96">
        <v>290511.85636999999</v>
      </c>
      <c r="F20" s="96">
        <v>321031.68028999999</v>
      </c>
      <c r="G20" s="96">
        <v>291939.79129999998</v>
      </c>
      <c r="H20" s="94">
        <v>332131.49935</v>
      </c>
      <c r="I20" s="94">
        <v>383864.25335999997</v>
      </c>
      <c r="J20" s="94">
        <v>387141.47827999998</v>
      </c>
      <c r="K20" s="94"/>
      <c r="L20" s="94"/>
      <c r="M20" s="94"/>
      <c r="N20" s="94"/>
      <c r="O20" s="95">
        <v>2674907.0991699998</v>
      </c>
    </row>
    <row r="21" spans="1:15" ht="13.8" x14ac:dyDescent="0.25">
      <c r="A21" s="66">
        <v>2025</v>
      </c>
      <c r="B21" s="93" t="s">
        <v>129</v>
      </c>
      <c r="C21" s="94">
        <v>284326.54002000001</v>
      </c>
      <c r="D21" s="94">
        <v>275420.18845999998</v>
      </c>
      <c r="E21" s="94">
        <v>304836.20633000002</v>
      </c>
      <c r="F21" s="94">
        <v>287905.59061000001</v>
      </c>
      <c r="G21" s="94">
        <v>335125.50468000001</v>
      </c>
      <c r="H21" s="94">
        <v>313835.32322000002</v>
      </c>
      <c r="I21" s="94">
        <v>370478.42333000002</v>
      </c>
      <c r="J21" s="94">
        <v>337983.60911000002</v>
      </c>
      <c r="K21" s="94">
        <v>346479.46185000002</v>
      </c>
      <c r="L21" s="94">
        <v>381273.72097999998</v>
      </c>
      <c r="M21" s="94">
        <v>362449.60379000002</v>
      </c>
      <c r="N21" s="94">
        <v>443768.23950999998</v>
      </c>
      <c r="O21" s="95">
        <v>4043882.4118900001</v>
      </c>
    </row>
    <row r="22" spans="1:15" ht="13.8" x14ac:dyDescent="0.25">
      <c r="A22" s="67">
        <v>2026</v>
      </c>
      <c r="B22" s="93" t="s">
        <v>130</v>
      </c>
      <c r="C22" s="96">
        <v>561182.41261999996</v>
      </c>
      <c r="D22" s="96">
        <v>597778.64089000004</v>
      </c>
      <c r="E22" s="96">
        <v>598606.59132000001</v>
      </c>
      <c r="F22" s="96">
        <v>702495.72438999999</v>
      </c>
      <c r="G22" s="96">
        <v>590916.18536</v>
      </c>
      <c r="H22" s="94">
        <v>692047.06606999994</v>
      </c>
      <c r="I22" s="94">
        <v>729473.03142999997</v>
      </c>
      <c r="J22" s="94">
        <v>648506.86740999995</v>
      </c>
      <c r="K22" s="94"/>
      <c r="L22" s="94"/>
      <c r="M22" s="94"/>
      <c r="N22" s="94"/>
      <c r="O22" s="95">
        <v>5121006.5194899999</v>
      </c>
    </row>
    <row r="23" spans="1:15" ht="13.8" x14ac:dyDescent="0.25">
      <c r="A23" s="66">
        <v>2025</v>
      </c>
      <c r="B23" s="93" t="s">
        <v>130</v>
      </c>
      <c r="C23" s="94">
        <v>608338.18033</v>
      </c>
      <c r="D23" s="96">
        <v>605483.61004000006</v>
      </c>
      <c r="E23" s="94">
        <v>671769.15379000001</v>
      </c>
      <c r="F23" s="94">
        <v>620662.91910000006</v>
      </c>
      <c r="G23" s="94">
        <v>721990.57716999995</v>
      </c>
      <c r="H23" s="94">
        <v>587460.75567999994</v>
      </c>
      <c r="I23" s="94">
        <v>689774.56425000005</v>
      </c>
      <c r="J23" s="94">
        <v>655565.91093999997</v>
      </c>
      <c r="K23" s="94">
        <v>685384.25297000003</v>
      </c>
      <c r="L23" s="94">
        <v>731383.85528000002</v>
      </c>
      <c r="M23" s="94">
        <v>669670.90041999996</v>
      </c>
      <c r="N23" s="94">
        <v>736396.2868</v>
      </c>
      <c r="O23" s="95">
        <v>7983880.9667699998</v>
      </c>
    </row>
    <row r="24" spans="1:15" ht="13.8" x14ac:dyDescent="0.25">
      <c r="A24" s="67">
        <v>2026</v>
      </c>
      <c r="B24" s="91" t="s">
        <v>14</v>
      </c>
      <c r="C24" s="97">
        <f>C26+C28+C30+C32+C34+C36+C38+C40+C42+C44+C46+C48+C50+C52+C54+C56</f>
        <v>14113885.029179998</v>
      </c>
      <c r="D24" s="97">
        <f t="shared" ref="D24:O24" si="2">D26+D28+D30+D32+D34+D36+D38+D40+D42+D44+D46+D48+D50+D52+D54+D56</f>
        <v>15149864.444659999</v>
      </c>
      <c r="E24" s="97">
        <f t="shared" si="2"/>
        <v>15992591.711609999</v>
      </c>
      <c r="F24" s="97">
        <f t="shared" si="2"/>
        <v>18240551.208070002</v>
      </c>
      <c r="G24" s="97">
        <f t="shared" si="2"/>
        <v>16101699.767739998</v>
      </c>
      <c r="H24" s="97">
        <f t="shared" si="2"/>
        <v>17908068.969659999</v>
      </c>
      <c r="I24" s="97">
        <f t="shared" si="2"/>
        <v>18223681.16347</v>
      </c>
      <c r="J24" s="97">
        <f t="shared" si="2"/>
        <v>16728896.663190002</v>
      </c>
      <c r="K24" s="97"/>
      <c r="L24" s="97"/>
      <c r="M24" s="97"/>
      <c r="N24" s="97"/>
      <c r="O24" s="97">
        <f t="shared" si="2"/>
        <v>132459238.95758</v>
      </c>
    </row>
    <row r="25" spans="1:15" ht="13.8" x14ac:dyDescent="0.25">
      <c r="A25" s="66">
        <v>2025</v>
      </c>
      <c r="B25" s="91" t="s">
        <v>14</v>
      </c>
      <c r="C25" s="97">
        <f>C27+C29+C31+C33+C35+C37+C39+C41+C43+C45+C47+C49+C51+C53+C55+C57</f>
        <v>14943028.755719999</v>
      </c>
      <c r="D25" s="97">
        <f t="shared" ref="D25:O25" si="3">D27+D29+D31+D33+D35+D37+D39+D41+D43+D45+D47+D49+D51+D53+D55+D57</f>
        <v>14668839.697249999</v>
      </c>
      <c r="E25" s="97">
        <f t="shared" si="3"/>
        <v>16481053.62396</v>
      </c>
      <c r="F25" s="97">
        <f t="shared" si="3"/>
        <v>14829571.82546</v>
      </c>
      <c r="G25" s="97">
        <f t="shared" si="3"/>
        <v>17894909.396299999</v>
      </c>
      <c r="H25" s="97">
        <f t="shared" si="3"/>
        <v>14591396.26533</v>
      </c>
      <c r="I25" s="97">
        <f t="shared" si="3"/>
        <v>18149861.267890003</v>
      </c>
      <c r="J25" s="97">
        <f t="shared" si="3"/>
        <v>15335147.155220002</v>
      </c>
      <c r="K25" s="97">
        <f t="shared" si="3"/>
        <v>16121105.547280001</v>
      </c>
      <c r="L25" s="97">
        <f t="shared" si="3"/>
        <v>17086853.15391</v>
      </c>
      <c r="M25" s="97">
        <f t="shared" si="3"/>
        <v>15791915.328939999</v>
      </c>
      <c r="N25" s="97">
        <f t="shared" si="3"/>
        <v>18723311.169149999</v>
      </c>
      <c r="O25" s="97">
        <f t="shared" si="3"/>
        <v>194616993.18641001</v>
      </c>
    </row>
    <row r="26" spans="1:15" ht="13.8" x14ac:dyDescent="0.25">
      <c r="A26" s="67">
        <v>2026</v>
      </c>
      <c r="B26" s="93" t="s">
        <v>131</v>
      </c>
      <c r="C26" s="94">
        <v>728226.23156999995</v>
      </c>
      <c r="D26" s="94">
        <v>757357.87439999997</v>
      </c>
      <c r="E26" s="94">
        <v>747385.06472999998</v>
      </c>
      <c r="F26" s="94">
        <v>892840.06307000003</v>
      </c>
      <c r="G26" s="94">
        <v>738338.69084000005</v>
      </c>
      <c r="H26" s="94">
        <v>840694.72147999995</v>
      </c>
      <c r="I26" s="94">
        <v>846020.87427999999</v>
      </c>
      <c r="J26" s="94">
        <v>773484.71805000002</v>
      </c>
      <c r="K26" s="94"/>
      <c r="L26" s="94"/>
      <c r="M26" s="94"/>
      <c r="N26" s="94"/>
      <c r="O26" s="95">
        <v>6324348.2384200003</v>
      </c>
    </row>
    <row r="27" spans="1:15" ht="13.8" x14ac:dyDescent="0.25">
      <c r="A27" s="66">
        <v>2025</v>
      </c>
      <c r="B27" s="93" t="s">
        <v>131</v>
      </c>
      <c r="C27" s="94">
        <v>825083.22290000005</v>
      </c>
      <c r="D27" s="94">
        <v>755759.92177999998</v>
      </c>
      <c r="E27" s="94">
        <v>838028.13314000005</v>
      </c>
      <c r="F27" s="94">
        <v>769934.75791000004</v>
      </c>
      <c r="G27" s="94">
        <v>852159.27567</v>
      </c>
      <c r="H27" s="94">
        <v>691162.70837000001</v>
      </c>
      <c r="I27" s="94">
        <v>776101.03073999996</v>
      </c>
      <c r="J27" s="94">
        <v>748839.23950000003</v>
      </c>
      <c r="K27" s="94">
        <v>785823.52526000002</v>
      </c>
      <c r="L27" s="94">
        <v>838982.30579000001</v>
      </c>
      <c r="M27" s="94">
        <v>740928.14092000003</v>
      </c>
      <c r="N27" s="94">
        <v>780948.51219000004</v>
      </c>
      <c r="O27" s="95">
        <v>9403750.7741700001</v>
      </c>
    </row>
    <row r="28" spans="1:15" ht="13.8" x14ac:dyDescent="0.25">
      <c r="A28" s="67">
        <v>2026</v>
      </c>
      <c r="B28" s="93" t="s">
        <v>132</v>
      </c>
      <c r="C28" s="94">
        <v>106233.66898</v>
      </c>
      <c r="D28" s="94">
        <v>126719.0441</v>
      </c>
      <c r="E28" s="94">
        <v>112865.01953999999</v>
      </c>
      <c r="F28" s="94">
        <v>122790.89167</v>
      </c>
      <c r="G28" s="94">
        <v>103894.22817</v>
      </c>
      <c r="H28" s="94">
        <v>109432.19128</v>
      </c>
      <c r="I28" s="94">
        <v>148514.45306</v>
      </c>
      <c r="J28" s="94">
        <v>140156.95803000001</v>
      </c>
      <c r="K28" s="94"/>
      <c r="L28" s="94"/>
      <c r="M28" s="94"/>
      <c r="N28" s="94"/>
      <c r="O28" s="95">
        <v>970606.45482999994</v>
      </c>
    </row>
    <row r="29" spans="1:15" ht="13.8" x14ac:dyDescent="0.25">
      <c r="A29" s="66">
        <v>2025</v>
      </c>
      <c r="B29" s="93" t="s">
        <v>132</v>
      </c>
      <c r="C29" s="94">
        <v>126180.88076</v>
      </c>
      <c r="D29" s="94">
        <v>132248.76302000001</v>
      </c>
      <c r="E29" s="94">
        <v>140696.75202000001</v>
      </c>
      <c r="F29" s="94">
        <v>102625.47383</v>
      </c>
      <c r="G29" s="94">
        <v>124003.21921</v>
      </c>
      <c r="H29" s="94">
        <v>90353.700200000007</v>
      </c>
      <c r="I29" s="94">
        <v>132121.80369</v>
      </c>
      <c r="J29" s="94">
        <v>137127.72738999999</v>
      </c>
      <c r="K29" s="94">
        <v>128455.33779999999</v>
      </c>
      <c r="L29" s="94">
        <v>129118.8903</v>
      </c>
      <c r="M29" s="94">
        <v>100339.45491</v>
      </c>
      <c r="N29" s="94">
        <v>101065.11186</v>
      </c>
      <c r="O29" s="95">
        <v>1444337.1149899999</v>
      </c>
    </row>
    <row r="30" spans="1:15" s="27" customFormat="1" ht="13.8" x14ac:dyDescent="0.25">
      <c r="A30" s="67">
        <v>2026</v>
      </c>
      <c r="B30" s="93" t="s">
        <v>133</v>
      </c>
      <c r="C30" s="94">
        <v>206143.90758999999</v>
      </c>
      <c r="D30" s="94">
        <v>220790.17277999999</v>
      </c>
      <c r="E30" s="94">
        <v>207027.96606000001</v>
      </c>
      <c r="F30" s="94">
        <v>237325.63401000001</v>
      </c>
      <c r="G30" s="94">
        <v>181516.99307</v>
      </c>
      <c r="H30" s="94">
        <v>204559.88779000001</v>
      </c>
      <c r="I30" s="94">
        <v>234530.21698</v>
      </c>
      <c r="J30" s="94">
        <v>246462.80492</v>
      </c>
      <c r="K30" s="94"/>
      <c r="L30" s="94"/>
      <c r="M30" s="94"/>
      <c r="N30" s="94"/>
      <c r="O30" s="95">
        <v>1738357.5832</v>
      </c>
    </row>
    <row r="31" spans="1:15" ht="13.8" x14ac:dyDescent="0.25">
      <c r="A31" s="66">
        <v>2025</v>
      </c>
      <c r="B31" s="93" t="s">
        <v>133</v>
      </c>
      <c r="C31" s="94">
        <v>229213.02712000001</v>
      </c>
      <c r="D31" s="94">
        <v>227605.85868999999</v>
      </c>
      <c r="E31" s="94">
        <v>234220.14382999999</v>
      </c>
      <c r="F31" s="94">
        <v>199115.23173</v>
      </c>
      <c r="G31" s="94">
        <v>233946.09124000001</v>
      </c>
      <c r="H31" s="94">
        <v>165379.25289999999</v>
      </c>
      <c r="I31" s="94">
        <v>230952.04178</v>
      </c>
      <c r="J31" s="94">
        <v>231825.86559999999</v>
      </c>
      <c r="K31" s="94">
        <v>263391.04424000002</v>
      </c>
      <c r="L31" s="94">
        <v>286242.44043999998</v>
      </c>
      <c r="M31" s="94">
        <v>250785.01693000001</v>
      </c>
      <c r="N31" s="94">
        <v>284848.55349000002</v>
      </c>
      <c r="O31" s="95">
        <v>2837524.5679899999</v>
      </c>
    </row>
    <row r="32" spans="1:15" ht="13.8" x14ac:dyDescent="0.25">
      <c r="A32" s="67">
        <v>2026</v>
      </c>
      <c r="B32" s="93" t="s">
        <v>134</v>
      </c>
      <c r="C32" s="96">
        <v>2316553.7130999998</v>
      </c>
      <c r="D32" s="96">
        <v>2394727.91946</v>
      </c>
      <c r="E32" s="96">
        <v>3052638.29104</v>
      </c>
      <c r="F32" s="96">
        <v>3097567.9083699998</v>
      </c>
      <c r="G32" s="96">
        <v>2930685.7097700001</v>
      </c>
      <c r="H32" s="96">
        <v>3275270.0984100001</v>
      </c>
      <c r="I32" s="96">
        <v>3009870.5110999998</v>
      </c>
      <c r="J32" s="96">
        <v>2697175.2529899999</v>
      </c>
      <c r="K32" s="96"/>
      <c r="L32" s="96"/>
      <c r="M32" s="96"/>
      <c r="N32" s="96"/>
      <c r="O32" s="95">
        <v>22774489.404240001</v>
      </c>
    </row>
    <row r="33" spans="1:15" ht="13.8" x14ac:dyDescent="0.25">
      <c r="A33" s="66">
        <v>2025</v>
      </c>
      <c r="B33" s="93" t="s">
        <v>134</v>
      </c>
      <c r="C33" s="94">
        <v>2550841.8955799998</v>
      </c>
      <c r="D33" s="94">
        <v>2485556.5639900002</v>
      </c>
      <c r="E33" s="94">
        <v>2724519.4715900002</v>
      </c>
      <c r="F33" s="96">
        <v>2611348.94019</v>
      </c>
      <c r="G33" s="96">
        <v>2786785.84509</v>
      </c>
      <c r="H33" s="96">
        <v>2594400.4940599999</v>
      </c>
      <c r="I33" s="96">
        <v>3424422.6487199999</v>
      </c>
      <c r="J33" s="96">
        <v>2609070.2843999998</v>
      </c>
      <c r="K33" s="96">
        <v>2454650.2833400001</v>
      </c>
      <c r="L33" s="96">
        <v>2650713.5539899999</v>
      </c>
      <c r="M33" s="96">
        <v>2349861.9669499998</v>
      </c>
      <c r="N33" s="96">
        <v>2601177.8840200002</v>
      </c>
      <c r="O33" s="95">
        <v>31843349.831920002</v>
      </c>
    </row>
    <row r="34" spans="1:15" ht="13.8" x14ac:dyDescent="0.25">
      <c r="A34" s="67">
        <v>2026</v>
      </c>
      <c r="B34" s="93" t="s">
        <v>135</v>
      </c>
      <c r="C34" s="94">
        <v>1337267.5401099999</v>
      </c>
      <c r="D34" s="94">
        <v>1323459.4479700001</v>
      </c>
      <c r="E34" s="94">
        <v>1207654.0890500001</v>
      </c>
      <c r="F34" s="94">
        <v>1445675.02932</v>
      </c>
      <c r="G34" s="94">
        <v>1284965.2961200001</v>
      </c>
      <c r="H34" s="94">
        <v>1373078.9548200001</v>
      </c>
      <c r="I34" s="94">
        <v>1581505.22713</v>
      </c>
      <c r="J34" s="94">
        <v>1414392.5436100001</v>
      </c>
      <c r="K34" s="94"/>
      <c r="L34" s="94"/>
      <c r="M34" s="94"/>
      <c r="N34" s="94"/>
      <c r="O34" s="95">
        <v>10967998.12813</v>
      </c>
    </row>
    <row r="35" spans="1:15" ht="13.8" x14ac:dyDescent="0.25">
      <c r="A35" s="66">
        <v>2025</v>
      </c>
      <c r="B35" s="93" t="s">
        <v>135</v>
      </c>
      <c r="C35" s="94">
        <v>1409229.78523</v>
      </c>
      <c r="D35" s="94">
        <v>1354608.4614800001</v>
      </c>
      <c r="E35" s="94">
        <v>1413608.73495</v>
      </c>
      <c r="F35" s="94">
        <v>1225036.4140300001</v>
      </c>
      <c r="G35" s="94">
        <v>1514376.91389</v>
      </c>
      <c r="H35" s="94">
        <v>1195468.14295</v>
      </c>
      <c r="I35" s="94">
        <v>1580696.5084800001</v>
      </c>
      <c r="J35" s="94">
        <v>1519171.4793</v>
      </c>
      <c r="K35" s="94">
        <v>1485209.9602999999</v>
      </c>
      <c r="L35" s="94">
        <v>1508533.2461999999</v>
      </c>
      <c r="M35" s="94">
        <v>1285021.2198300001</v>
      </c>
      <c r="N35" s="94">
        <v>1268964.98251</v>
      </c>
      <c r="O35" s="95">
        <v>16759925.84915</v>
      </c>
    </row>
    <row r="36" spans="1:15" ht="13.8" x14ac:dyDescent="0.25">
      <c r="A36" s="67">
        <v>2026</v>
      </c>
      <c r="B36" s="93" t="s">
        <v>136</v>
      </c>
      <c r="C36" s="94">
        <v>3058995.7211699998</v>
      </c>
      <c r="D36" s="94">
        <v>3540126.5466200002</v>
      </c>
      <c r="E36" s="94">
        <v>3288326.2605900001</v>
      </c>
      <c r="F36" s="94">
        <v>3853009.9292700002</v>
      </c>
      <c r="G36" s="94">
        <v>3258843.8512200001</v>
      </c>
      <c r="H36" s="94">
        <v>3835204.5885600001</v>
      </c>
      <c r="I36" s="94">
        <v>3584625.8506</v>
      </c>
      <c r="J36" s="94">
        <v>2791465.0079999999</v>
      </c>
      <c r="K36" s="94"/>
      <c r="L36" s="94"/>
      <c r="M36" s="94"/>
      <c r="N36" s="94"/>
      <c r="O36" s="95">
        <v>27210597.756030001</v>
      </c>
    </row>
    <row r="37" spans="1:15" ht="13.8" x14ac:dyDescent="0.25">
      <c r="A37" s="66">
        <v>2025</v>
      </c>
      <c r="B37" s="93" t="s">
        <v>136</v>
      </c>
      <c r="C37" s="94">
        <v>2996338.5348499999</v>
      </c>
      <c r="D37" s="94">
        <v>2976587.3773599998</v>
      </c>
      <c r="E37" s="94">
        <v>3514214.6659599999</v>
      </c>
      <c r="F37" s="94">
        <v>3141750.1283800001</v>
      </c>
      <c r="G37" s="94">
        <v>3942310.4184900001</v>
      </c>
      <c r="H37" s="94">
        <v>3405075.86081</v>
      </c>
      <c r="I37" s="94">
        <v>3834858.23661</v>
      </c>
      <c r="J37" s="94">
        <v>2729859.4945899998</v>
      </c>
      <c r="K37" s="94">
        <v>3657359.8266699999</v>
      </c>
      <c r="L37" s="94">
        <v>3809169.9639499998</v>
      </c>
      <c r="M37" s="94">
        <v>3749702.77575</v>
      </c>
      <c r="N37" s="94">
        <v>3759525.8880599998</v>
      </c>
      <c r="O37" s="95">
        <v>41516753.17148</v>
      </c>
    </row>
    <row r="38" spans="1:15" ht="13.8" x14ac:dyDescent="0.25">
      <c r="A38" s="67">
        <v>2026</v>
      </c>
      <c r="B38" s="93" t="s">
        <v>137</v>
      </c>
      <c r="C38" s="94">
        <v>166912.11350000001</v>
      </c>
      <c r="D38" s="94">
        <v>165265.07235999999</v>
      </c>
      <c r="E38" s="94">
        <v>235413.85431</v>
      </c>
      <c r="F38" s="94">
        <v>353492.78448999999</v>
      </c>
      <c r="G38" s="94">
        <v>349619.62503</v>
      </c>
      <c r="H38" s="94">
        <v>279412.78463000001</v>
      </c>
      <c r="I38" s="94">
        <v>166187.64898999999</v>
      </c>
      <c r="J38" s="94">
        <v>100453.81226999999</v>
      </c>
      <c r="K38" s="94"/>
      <c r="L38" s="94"/>
      <c r="M38" s="94"/>
      <c r="N38" s="94"/>
      <c r="O38" s="95">
        <v>1816757.6955800001</v>
      </c>
    </row>
    <row r="39" spans="1:15" ht="13.8" x14ac:dyDescent="0.25">
      <c r="A39" s="66">
        <v>2025</v>
      </c>
      <c r="B39" s="93" t="s">
        <v>137</v>
      </c>
      <c r="C39" s="94">
        <v>82415.475059999997</v>
      </c>
      <c r="D39" s="94">
        <v>158782.83376000001</v>
      </c>
      <c r="E39" s="94">
        <v>86356.291979999995</v>
      </c>
      <c r="F39" s="94">
        <v>129783.30017</v>
      </c>
      <c r="G39" s="94">
        <v>367051.56397000002</v>
      </c>
      <c r="H39" s="94">
        <v>84044.054889999999</v>
      </c>
      <c r="I39" s="94">
        <v>262568.56161999999</v>
      </c>
      <c r="J39" s="94">
        <v>81743.420469999997</v>
      </c>
      <c r="K39" s="94">
        <v>230420.19359000001</v>
      </c>
      <c r="L39" s="94">
        <v>304893.73233000003</v>
      </c>
      <c r="M39" s="94">
        <v>164250.66383999999</v>
      </c>
      <c r="N39" s="94">
        <v>291256.76345000003</v>
      </c>
      <c r="O39" s="95">
        <v>2243566.85513</v>
      </c>
    </row>
    <row r="40" spans="1:15" ht="13.8" x14ac:dyDescent="0.25">
      <c r="A40" s="67">
        <v>2026</v>
      </c>
      <c r="B40" s="93" t="s">
        <v>138</v>
      </c>
      <c r="C40" s="94">
        <v>1340489.99342</v>
      </c>
      <c r="D40" s="94">
        <v>1406959.1835</v>
      </c>
      <c r="E40" s="94">
        <v>1475068.38145</v>
      </c>
      <c r="F40" s="94">
        <v>1762093.05327</v>
      </c>
      <c r="G40" s="94">
        <v>1479917.64087</v>
      </c>
      <c r="H40" s="94">
        <v>1661707.7619700001</v>
      </c>
      <c r="I40" s="94">
        <v>1802554.46835</v>
      </c>
      <c r="J40" s="94">
        <v>1725054.2871600001</v>
      </c>
      <c r="K40" s="94"/>
      <c r="L40" s="94"/>
      <c r="M40" s="94"/>
      <c r="N40" s="94"/>
      <c r="O40" s="95">
        <v>12653844.769990001</v>
      </c>
    </row>
    <row r="41" spans="1:15" ht="13.8" x14ac:dyDescent="0.25">
      <c r="A41" s="66">
        <v>2025</v>
      </c>
      <c r="B41" s="93" t="s">
        <v>138</v>
      </c>
      <c r="C41" s="94">
        <v>1223526.17102</v>
      </c>
      <c r="D41" s="94">
        <v>1292780.4327100001</v>
      </c>
      <c r="E41" s="94">
        <v>1477428.08381</v>
      </c>
      <c r="F41" s="94">
        <v>1378795.5105399999</v>
      </c>
      <c r="G41" s="94">
        <v>1672887.2511</v>
      </c>
      <c r="H41" s="94">
        <v>1274531.3926899999</v>
      </c>
      <c r="I41" s="94">
        <v>1563390.7886099999</v>
      </c>
      <c r="J41" s="94">
        <v>1488967.1361700001</v>
      </c>
      <c r="K41" s="94">
        <v>1507298.90295</v>
      </c>
      <c r="L41" s="94">
        <v>1640860.42988</v>
      </c>
      <c r="M41" s="94">
        <v>1476719.6484699999</v>
      </c>
      <c r="N41" s="94">
        <v>1726382.5623699999</v>
      </c>
      <c r="O41" s="95">
        <v>17723568.310320001</v>
      </c>
    </row>
    <row r="42" spans="1:15" ht="13.8" x14ac:dyDescent="0.25">
      <c r="A42" s="67">
        <v>2026</v>
      </c>
      <c r="B42" s="93" t="s">
        <v>139</v>
      </c>
      <c r="C42" s="94">
        <v>811853.14714000002</v>
      </c>
      <c r="D42" s="94">
        <v>879709.52683999995</v>
      </c>
      <c r="E42" s="94">
        <v>885168.20687999995</v>
      </c>
      <c r="F42" s="94">
        <v>1024528.89</v>
      </c>
      <c r="G42" s="94">
        <v>834403.41954000003</v>
      </c>
      <c r="H42" s="94">
        <v>917180.35048000002</v>
      </c>
      <c r="I42" s="94">
        <v>1025277.33521</v>
      </c>
      <c r="J42" s="94">
        <v>897934.24046</v>
      </c>
      <c r="K42" s="94"/>
      <c r="L42" s="94"/>
      <c r="M42" s="94"/>
      <c r="N42" s="94"/>
      <c r="O42" s="95">
        <v>7276055.1165500004</v>
      </c>
    </row>
    <row r="43" spans="1:15" ht="13.8" x14ac:dyDescent="0.25">
      <c r="A43" s="66">
        <v>2025</v>
      </c>
      <c r="B43" s="93" t="s">
        <v>139</v>
      </c>
      <c r="C43" s="94">
        <v>790353.39468999999</v>
      </c>
      <c r="D43" s="94">
        <v>807784.49066000001</v>
      </c>
      <c r="E43" s="94">
        <v>915049.38811000006</v>
      </c>
      <c r="F43" s="94">
        <v>853185.49924999999</v>
      </c>
      <c r="G43" s="94">
        <v>1006417.5271600001</v>
      </c>
      <c r="H43" s="94">
        <v>797324.16085999995</v>
      </c>
      <c r="I43" s="94">
        <v>985146.19998000003</v>
      </c>
      <c r="J43" s="94">
        <v>962223.58932999999</v>
      </c>
      <c r="K43" s="94">
        <v>940741.66368999996</v>
      </c>
      <c r="L43" s="94">
        <v>1067006.46548</v>
      </c>
      <c r="M43" s="94">
        <v>979382.73288999998</v>
      </c>
      <c r="N43" s="94">
        <v>1149280.29021</v>
      </c>
      <c r="O43" s="95">
        <v>11253895.402310001</v>
      </c>
    </row>
    <row r="44" spans="1:15" ht="13.8" x14ac:dyDescent="0.25">
      <c r="A44" s="67">
        <v>2026</v>
      </c>
      <c r="B44" s="93" t="s">
        <v>140</v>
      </c>
      <c r="C44" s="94">
        <v>1072910.8591199999</v>
      </c>
      <c r="D44" s="94">
        <v>1096829.6646199999</v>
      </c>
      <c r="E44" s="94">
        <v>1133846.9098499999</v>
      </c>
      <c r="F44" s="94">
        <v>1361033.0710700001</v>
      </c>
      <c r="G44" s="94">
        <v>1176142.6333399999</v>
      </c>
      <c r="H44" s="94">
        <v>1361145.5207400001</v>
      </c>
      <c r="I44" s="94">
        <v>1404504.7412700001</v>
      </c>
      <c r="J44" s="94">
        <v>1310672.4442199999</v>
      </c>
      <c r="K44" s="94"/>
      <c r="L44" s="94"/>
      <c r="M44" s="94"/>
      <c r="N44" s="94"/>
      <c r="O44" s="95">
        <v>9917085.8442299999</v>
      </c>
    </row>
    <row r="45" spans="1:15" ht="13.8" x14ac:dyDescent="0.25">
      <c r="A45" s="66">
        <v>2025</v>
      </c>
      <c r="B45" s="93" t="s">
        <v>140</v>
      </c>
      <c r="C45" s="94">
        <v>1010378.18805</v>
      </c>
      <c r="D45" s="94">
        <v>1020123.06271</v>
      </c>
      <c r="E45" s="94">
        <v>1135102.7379399999</v>
      </c>
      <c r="F45" s="94">
        <v>1080114.7352199999</v>
      </c>
      <c r="G45" s="94">
        <v>1234348.3772</v>
      </c>
      <c r="H45" s="94">
        <v>967548.41740000003</v>
      </c>
      <c r="I45" s="94">
        <v>1186760.9665099999</v>
      </c>
      <c r="J45" s="94">
        <v>1098446.9501</v>
      </c>
      <c r="K45" s="94">
        <v>1130668.2932800001</v>
      </c>
      <c r="L45" s="94">
        <v>1219316.41509</v>
      </c>
      <c r="M45" s="94">
        <v>1048100.90936</v>
      </c>
      <c r="N45" s="94">
        <v>1107621.0999400001</v>
      </c>
      <c r="O45" s="95">
        <v>13238530.152799999</v>
      </c>
    </row>
    <row r="46" spans="1:15" ht="13.8" x14ac:dyDescent="0.25">
      <c r="A46" s="67">
        <v>2026</v>
      </c>
      <c r="B46" s="93" t="s">
        <v>141</v>
      </c>
      <c r="C46" s="94">
        <v>1079063.1174699999</v>
      </c>
      <c r="D46" s="94">
        <v>1174741.88377</v>
      </c>
      <c r="E46" s="94">
        <v>1529235.3601500001</v>
      </c>
      <c r="F46" s="94">
        <v>1421803.1284399999</v>
      </c>
      <c r="G46" s="94">
        <v>1418284.54602</v>
      </c>
      <c r="H46" s="94">
        <v>1742917.6526200001</v>
      </c>
      <c r="I46" s="94">
        <v>1374194.51449</v>
      </c>
      <c r="J46" s="94">
        <v>1531222.7966700001</v>
      </c>
      <c r="K46" s="94"/>
      <c r="L46" s="94"/>
      <c r="M46" s="94"/>
      <c r="N46" s="94"/>
      <c r="O46" s="95">
        <v>11271462.99963</v>
      </c>
    </row>
    <row r="47" spans="1:15" ht="13.8" x14ac:dyDescent="0.25">
      <c r="A47" s="66">
        <v>2025</v>
      </c>
      <c r="B47" s="93" t="s">
        <v>141</v>
      </c>
      <c r="C47" s="94">
        <v>1245833.6785500001</v>
      </c>
      <c r="D47" s="94">
        <v>1233277.96798</v>
      </c>
      <c r="E47" s="94">
        <v>1539795.1805400001</v>
      </c>
      <c r="F47" s="94">
        <v>1300330.56874</v>
      </c>
      <c r="G47" s="94">
        <v>1496070.90475</v>
      </c>
      <c r="H47" s="94">
        <v>1430237.7448700001</v>
      </c>
      <c r="I47" s="94">
        <v>1351623.13726</v>
      </c>
      <c r="J47" s="94">
        <v>1364686.1126900001</v>
      </c>
      <c r="K47" s="94">
        <v>1478955.2377899999</v>
      </c>
      <c r="L47" s="94">
        <v>1286962.82278</v>
      </c>
      <c r="M47" s="94">
        <v>1313238.46903</v>
      </c>
      <c r="N47" s="94">
        <v>1490897.6266300001</v>
      </c>
      <c r="O47" s="95">
        <v>16531909.451610001</v>
      </c>
    </row>
    <row r="48" spans="1:15" ht="13.8" x14ac:dyDescent="0.25">
      <c r="A48" s="67">
        <v>2026</v>
      </c>
      <c r="B48" s="93" t="s">
        <v>142</v>
      </c>
      <c r="C48" s="94">
        <v>316660.93492999999</v>
      </c>
      <c r="D48" s="94">
        <v>330840.40227999998</v>
      </c>
      <c r="E48" s="94">
        <v>376083.66901000001</v>
      </c>
      <c r="F48" s="94">
        <v>424223.57066999999</v>
      </c>
      <c r="G48" s="94">
        <v>359687.24273</v>
      </c>
      <c r="H48" s="94">
        <v>418720.87494000001</v>
      </c>
      <c r="I48" s="94">
        <v>424410.77071999997</v>
      </c>
      <c r="J48" s="94">
        <v>376738.16853999998</v>
      </c>
      <c r="K48" s="94"/>
      <c r="L48" s="94"/>
      <c r="M48" s="94"/>
      <c r="N48" s="94"/>
      <c r="O48" s="95">
        <v>3027365.6338200001</v>
      </c>
    </row>
    <row r="49" spans="1:15" ht="13.8" x14ac:dyDescent="0.25">
      <c r="A49" s="66">
        <v>2025</v>
      </c>
      <c r="B49" s="93" t="s">
        <v>142</v>
      </c>
      <c r="C49" s="94">
        <v>317167.46931000001</v>
      </c>
      <c r="D49" s="94">
        <v>320191.06179000001</v>
      </c>
      <c r="E49" s="94">
        <v>375147.76507999998</v>
      </c>
      <c r="F49" s="94">
        <v>387268.29476000002</v>
      </c>
      <c r="G49" s="94">
        <v>413257.34639000002</v>
      </c>
      <c r="H49" s="94">
        <v>365425.93476999999</v>
      </c>
      <c r="I49" s="94">
        <v>427228.41396999999</v>
      </c>
      <c r="J49" s="94">
        <v>363877.64711000002</v>
      </c>
      <c r="K49" s="94">
        <v>381323.38640000002</v>
      </c>
      <c r="L49" s="94">
        <v>402911.5589</v>
      </c>
      <c r="M49" s="94">
        <v>359533.14249</v>
      </c>
      <c r="N49" s="94">
        <v>385065.55643</v>
      </c>
      <c r="O49" s="95">
        <v>4498397.5773999998</v>
      </c>
    </row>
    <row r="50" spans="1:15" ht="13.8" x14ac:dyDescent="0.25">
      <c r="A50" s="67">
        <v>2026</v>
      </c>
      <c r="B50" s="93" t="s">
        <v>143</v>
      </c>
      <c r="C50" s="94">
        <v>483818.97527</v>
      </c>
      <c r="D50" s="94">
        <v>569646.94506000006</v>
      </c>
      <c r="E50" s="94">
        <v>361179.01319999999</v>
      </c>
      <c r="F50" s="94">
        <v>606000.68354</v>
      </c>
      <c r="G50" s="94">
        <v>443040.43479999999</v>
      </c>
      <c r="H50" s="94">
        <v>447147.99044000002</v>
      </c>
      <c r="I50" s="94">
        <v>801977.37644999998</v>
      </c>
      <c r="J50" s="94">
        <v>1638018.1877900001</v>
      </c>
      <c r="K50" s="94"/>
      <c r="L50" s="94"/>
      <c r="M50" s="94"/>
      <c r="N50" s="94"/>
      <c r="O50" s="95">
        <v>5350829.6065499997</v>
      </c>
    </row>
    <row r="51" spans="1:15" ht="13.8" x14ac:dyDescent="0.25">
      <c r="A51" s="66">
        <v>2025</v>
      </c>
      <c r="B51" s="93" t="s">
        <v>143</v>
      </c>
      <c r="C51" s="94">
        <v>1162541.7113000001</v>
      </c>
      <c r="D51" s="94">
        <v>877795.87298999995</v>
      </c>
      <c r="E51" s="94">
        <v>565444.90824000002</v>
      </c>
      <c r="F51" s="94">
        <v>503105.11076000001</v>
      </c>
      <c r="G51" s="94">
        <v>853334.53607000003</v>
      </c>
      <c r="H51" s="94">
        <v>379389.43831</v>
      </c>
      <c r="I51" s="94">
        <v>756187.43886999995</v>
      </c>
      <c r="J51" s="94">
        <v>596278.26129000005</v>
      </c>
      <c r="K51" s="94">
        <v>498420.43046</v>
      </c>
      <c r="L51" s="94">
        <v>568804.06998999999</v>
      </c>
      <c r="M51" s="94">
        <v>615179.57655</v>
      </c>
      <c r="N51" s="94">
        <v>553359.34247000003</v>
      </c>
      <c r="O51" s="95">
        <v>7929840.6973000001</v>
      </c>
    </row>
    <row r="52" spans="1:15" ht="13.8" x14ac:dyDescent="0.25">
      <c r="A52" s="67">
        <v>2026</v>
      </c>
      <c r="B52" s="93" t="s">
        <v>144</v>
      </c>
      <c r="C52" s="94">
        <v>554338.01381000003</v>
      </c>
      <c r="D52" s="94">
        <v>552694.16009000002</v>
      </c>
      <c r="E52" s="94">
        <v>799795.11231</v>
      </c>
      <c r="F52" s="94">
        <v>962318.63098000002</v>
      </c>
      <c r="G52" s="94">
        <v>992061.54859000002</v>
      </c>
      <c r="H52" s="94">
        <v>802802.45875999995</v>
      </c>
      <c r="I52" s="94">
        <v>1122469.5309599999</v>
      </c>
      <c r="J52" s="94">
        <v>511369.03376999998</v>
      </c>
      <c r="K52" s="94"/>
      <c r="L52" s="94"/>
      <c r="M52" s="94"/>
      <c r="N52" s="94"/>
      <c r="O52" s="95">
        <v>6297848.4892699998</v>
      </c>
    </row>
    <row r="53" spans="1:15" ht="13.8" x14ac:dyDescent="0.25">
      <c r="A53" s="66">
        <v>2025</v>
      </c>
      <c r="B53" s="93" t="s">
        <v>144</v>
      </c>
      <c r="C53" s="94">
        <v>385075.39113</v>
      </c>
      <c r="D53" s="94">
        <v>435226.85595</v>
      </c>
      <c r="E53" s="94">
        <v>883920.19247000001</v>
      </c>
      <c r="F53" s="94">
        <v>538166.54835000006</v>
      </c>
      <c r="G53" s="94">
        <v>740975.65948000003</v>
      </c>
      <c r="H53" s="94">
        <v>619543.42550999997</v>
      </c>
      <c r="I53" s="94">
        <v>981427.40345999994</v>
      </c>
      <c r="J53" s="94">
        <v>833841.72363999998</v>
      </c>
      <c r="K53" s="94">
        <v>572821.24259000004</v>
      </c>
      <c r="L53" s="94">
        <v>707493.92440000002</v>
      </c>
      <c r="M53" s="94">
        <v>746154.93367000006</v>
      </c>
      <c r="N53" s="94">
        <v>2561194.33458</v>
      </c>
      <c r="O53" s="95">
        <v>10005841.635229999</v>
      </c>
    </row>
    <row r="54" spans="1:15" ht="13.8" x14ac:dyDescent="0.25">
      <c r="A54" s="67">
        <v>2026</v>
      </c>
      <c r="B54" s="93" t="s">
        <v>145</v>
      </c>
      <c r="C54" s="94">
        <v>534417.09199999995</v>
      </c>
      <c r="D54" s="94">
        <v>609996.60080999997</v>
      </c>
      <c r="E54" s="94">
        <v>580904.51344000001</v>
      </c>
      <c r="F54" s="94">
        <v>675847.9399</v>
      </c>
      <c r="G54" s="94">
        <v>550297.90763000003</v>
      </c>
      <c r="H54" s="94">
        <v>638793.13274000003</v>
      </c>
      <c r="I54" s="94">
        <v>697037.64387999999</v>
      </c>
      <c r="J54" s="94">
        <v>574296.40671000001</v>
      </c>
      <c r="K54" s="94"/>
      <c r="L54" s="94"/>
      <c r="M54" s="94"/>
      <c r="N54" s="94"/>
      <c r="O54" s="95">
        <v>4861591.2371100001</v>
      </c>
    </row>
    <row r="55" spans="1:15" ht="13.8" x14ac:dyDescent="0.25">
      <c r="A55" s="66">
        <v>2025</v>
      </c>
      <c r="B55" s="93" t="s">
        <v>145</v>
      </c>
      <c r="C55" s="94">
        <v>588849.93016999995</v>
      </c>
      <c r="D55" s="94">
        <v>590510.17238</v>
      </c>
      <c r="E55" s="94">
        <v>637521.17429999996</v>
      </c>
      <c r="F55" s="94">
        <v>609011.31160000002</v>
      </c>
      <c r="G55" s="94">
        <v>656984.46658999997</v>
      </c>
      <c r="H55" s="94">
        <v>531511.53674000001</v>
      </c>
      <c r="I55" s="94">
        <v>656376.08759000001</v>
      </c>
      <c r="J55" s="94">
        <v>569188.22363999998</v>
      </c>
      <c r="K55" s="94">
        <v>605566.21892000001</v>
      </c>
      <c r="L55" s="94">
        <v>665843.33438999997</v>
      </c>
      <c r="M55" s="94">
        <v>612716.67735000001</v>
      </c>
      <c r="N55" s="94">
        <v>661722.66093999997</v>
      </c>
      <c r="O55" s="95">
        <v>7385801.7946100002</v>
      </c>
    </row>
    <row r="56" spans="1:15" ht="13.8" x14ac:dyDescent="0.25">
      <c r="A56" s="67">
        <v>2026</v>
      </c>
      <c r="B56" s="93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5">
        <f t="shared" ref="O56:O57" si="4">SUM(C56:N56)</f>
        <v>0</v>
      </c>
    </row>
    <row r="57" spans="1:15" ht="13.8" x14ac:dyDescent="0.25">
      <c r="A57" s="66">
        <v>2025</v>
      </c>
      <c r="B57" s="93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5">
        <f t="shared" si="4"/>
        <v>0</v>
      </c>
    </row>
    <row r="58" spans="1:15" ht="13.8" x14ac:dyDescent="0.25">
      <c r="A58" s="67">
        <v>2026</v>
      </c>
      <c r="B58" s="91" t="s">
        <v>30</v>
      </c>
      <c r="C58" s="97">
        <f>C60</f>
        <v>518900.74560000002</v>
      </c>
      <c r="D58" s="97">
        <f t="shared" ref="D58:O58" si="5">D60</f>
        <v>474021.08072000003</v>
      </c>
      <c r="E58" s="97">
        <f t="shared" si="5"/>
        <v>571444.72149999999</v>
      </c>
      <c r="F58" s="97">
        <f t="shared" si="5"/>
        <v>675611.17920000001</v>
      </c>
      <c r="G58" s="97">
        <f t="shared" si="5"/>
        <v>501584.67605000001</v>
      </c>
      <c r="H58" s="97">
        <f t="shared" si="5"/>
        <v>692593.80128999997</v>
      </c>
      <c r="I58" s="97">
        <f t="shared" si="5"/>
        <v>644865.58565000002</v>
      </c>
      <c r="J58" s="97">
        <f t="shared" si="5"/>
        <v>650465.29960999999</v>
      </c>
      <c r="K58" s="97"/>
      <c r="L58" s="97"/>
      <c r="M58" s="97"/>
      <c r="N58" s="97"/>
      <c r="O58" s="97">
        <f t="shared" si="5"/>
        <v>4729487.0896199998</v>
      </c>
    </row>
    <row r="59" spans="1:15" ht="13.8" x14ac:dyDescent="0.25">
      <c r="A59" s="66">
        <v>2025</v>
      </c>
      <c r="B59" s="91" t="s">
        <v>30</v>
      </c>
      <c r="C59" s="97">
        <f>C61</f>
        <v>456640.6508</v>
      </c>
      <c r="D59" s="97">
        <f t="shared" ref="D59:O59" si="6">D61</f>
        <v>417965.56385999999</v>
      </c>
      <c r="E59" s="97">
        <f t="shared" si="6"/>
        <v>492702.61076000001</v>
      </c>
      <c r="F59" s="97">
        <f t="shared" si="6"/>
        <v>474386.29479000001</v>
      </c>
      <c r="G59" s="97">
        <f t="shared" si="6"/>
        <v>531011.77844000002</v>
      </c>
      <c r="H59" s="97">
        <f t="shared" si="6"/>
        <v>490379.5393</v>
      </c>
      <c r="I59" s="97">
        <f t="shared" si="6"/>
        <v>571275.46848000004</v>
      </c>
      <c r="J59" s="97">
        <f t="shared" si="6"/>
        <v>522783.40360000002</v>
      </c>
      <c r="K59" s="97">
        <f t="shared" si="6"/>
        <v>549583.27093999996</v>
      </c>
      <c r="L59" s="97">
        <f t="shared" si="6"/>
        <v>583303.73604999995</v>
      </c>
      <c r="M59" s="97">
        <f t="shared" si="6"/>
        <v>531833.66960999998</v>
      </c>
      <c r="N59" s="97">
        <f t="shared" si="6"/>
        <v>588516.53873000003</v>
      </c>
      <c r="O59" s="97">
        <f t="shared" si="6"/>
        <v>6210382.5253600003</v>
      </c>
    </row>
    <row r="60" spans="1:15" ht="13.8" x14ac:dyDescent="0.25">
      <c r="A60" s="67">
        <v>2026</v>
      </c>
      <c r="B60" s="93" t="s">
        <v>146</v>
      </c>
      <c r="C60" s="94">
        <v>518900.74560000002</v>
      </c>
      <c r="D60" s="94">
        <v>474021.08072000003</v>
      </c>
      <c r="E60" s="94">
        <v>571444.72149999999</v>
      </c>
      <c r="F60" s="94">
        <v>675611.17920000001</v>
      </c>
      <c r="G60" s="94">
        <v>501584.67605000001</v>
      </c>
      <c r="H60" s="94">
        <v>692593.80128999997</v>
      </c>
      <c r="I60" s="94">
        <v>644865.58565000002</v>
      </c>
      <c r="J60" s="94">
        <v>650465.29960999999</v>
      </c>
      <c r="K60" s="94"/>
      <c r="L60" s="94"/>
      <c r="M60" s="94"/>
      <c r="N60" s="94"/>
      <c r="O60" s="95">
        <v>4729487.0896199998</v>
      </c>
    </row>
    <row r="61" spans="1:15" ht="14.4" thickBot="1" x14ac:dyDescent="0.3">
      <c r="A61" s="66">
        <v>2025</v>
      </c>
      <c r="B61" s="93" t="s">
        <v>146</v>
      </c>
      <c r="C61" s="94">
        <v>456640.6508</v>
      </c>
      <c r="D61" s="94">
        <v>417965.56385999999</v>
      </c>
      <c r="E61" s="94">
        <v>492702.61076000001</v>
      </c>
      <c r="F61" s="94">
        <v>474386.29479000001</v>
      </c>
      <c r="G61" s="94">
        <v>531011.77844000002</v>
      </c>
      <c r="H61" s="94">
        <v>490379.5393</v>
      </c>
      <c r="I61" s="94">
        <v>571275.46848000004</v>
      </c>
      <c r="J61" s="94">
        <v>522783.40360000002</v>
      </c>
      <c r="K61" s="94">
        <v>549583.27093999996</v>
      </c>
      <c r="L61" s="94">
        <v>583303.73604999995</v>
      </c>
      <c r="M61" s="94">
        <v>531833.66960999998</v>
      </c>
      <c r="N61" s="94">
        <v>588516.53873000003</v>
      </c>
      <c r="O61" s="95">
        <v>6210382.5253600003</v>
      </c>
    </row>
    <row r="62" spans="1:15" s="23" customFormat="1" ht="15" customHeight="1" thickBot="1" x14ac:dyDescent="0.25">
      <c r="A62" s="98">
        <v>2002</v>
      </c>
      <c r="B62" s="99" t="s">
        <v>36</v>
      </c>
      <c r="C62" s="100">
        <v>2607319.6609999998</v>
      </c>
      <c r="D62" s="100">
        <v>2383772.9539999999</v>
      </c>
      <c r="E62" s="100">
        <v>2918943.5210000002</v>
      </c>
      <c r="F62" s="100">
        <v>2742857.9219999998</v>
      </c>
      <c r="G62" s="100">
        <v>3000325.2429999998</v>
      </c>
      <c r="H62" s="100">
        <v>2770693.8810000001</v>
      </c>
      <c r="I62" s="100">
        <v>3103851.8620000002</v>
      </c>
      <c r="J62" s="100">
        <v>2975888.9739999999</v>
      </c>
      <c r="K62" s="100">
        <v>3218206.861</v>
      </c>
      <c r="L62" s="100">
        <v>3501128.02</v>
      </c>
      <c r="M62" s="100">
        <v>3593604.8960000002</v>
      </c>
      <c r="N62" s="100">
        <v>3242495.2340000002</v>
      </c>
      <c r="O62" s="101">
        <f>SUM(C62:N62)</f>
        <v>36059089.028999999</v>
      </c>
    </row>
    <row r="63" spans="1:15" s="23" customFormat="1" ht="15" customHeight="1" thickBot="1" x14ac:dyDescent="0.25">
      <c r="A63" s="98">
        <v>2003</v>
      </c>
      <c r="B63" s="99" t="s">
        <v>36</v>
      </c>
      <c r="C63" s="100">
        <v>3533705.5819999999</v>
      </c>
      <c r="D63" s="100">
        <v>2923460.39</v>
      </c>
      <c r="E63" s="100">
        <v>3908255.9909999999</v>
      </c>
      <c r="F63" s="100">
        <v>3662183.449</v>
      </c>
      <c r="G63" s="100">
        <v>3860471.3</v>
      </c>
      <c r="H63" s="100">
        <v>3796113.5219999999</v>
      </c>
      <c r="I63" s="100">
        <v>4236114.2640000004</v>
      </c>
      <c r="J63" s="100">
        <v>3828726.17</v>
      </c>
      <c r="K63" s="100">
        <v>4114677.523</v>
      </c>
      <c r="L63" s="100">
        <v>4824388.2589999996</v>
      </c>
      <c r="M63" s="100">
        <v>3969697.4580000001</v>
      </c>
      <c r="N63" s="100">
        <v>4595042.3940000003</v>
      </c>
      <c r="O63" s="101">
        <f t="shared" ref="O63:O81" si="7">SUM(C63:N63)</f>
        <v>47252836.302000001</v>
      </c>
    </row>
    <row r="64" spans="1:15" s="23" customFormat="1" ht="15" customHeight="1" thickBot="1" x14ac:dyDescent="0.25">
      <c r="A64" s="98">
        <v>2004</v>
      </c>
      <c r="B64" s="99" t="s">
        <v>36</v>
      </c>
      <c r="C64" s="100">
        <v>4619660.84</v>
      </c>
      <c r="D64" s="100">
        <v>3664503.0430000001</v>
      </c>
      <c r="E64" s="100">
        <v>5218042.1770000001</v>
      </c>
      <c r="F64" s="100">
        <v>5072462.9939999999</v>
      </c>
      <c r="G64" s="100">
        <v>5170061.6050000004</v>
      </c>
      <c r="H64" s="100">
        <v>5284383.2860000003</v>
      </c>
      <c r="I64" s="100">
        <v>5632138.7980000004</v>
      </c>
      <c r="J64" s="100">
        <v>4707491.284</v>
      </c>
      <c r="K64" s="100">
        <v>5656283.5209999997</v>
      </c>
      <c r="L64" s="100">
        <v>5867342.1210000003</v>
      </c>
      <c r="M64" s="100">
        <v>5733908.9759999998</v>
      </c>
      <c r="N64" s="100">
        <v>6540874.1749999998</v>
      </c>
      <c r="O64" s="101">
        <f t="shared" si="7"/>
        <v>63167152.819999993</v>
      </c>
    </row>
    <row r="65" spans="1:15" s="23" customFormat="1" ht="15" customHeight="1" thickBot="1" x14ac:dyDescent="0.25">
      <c r="A65" s="98">
        <v>2005</v>
      </c>
      <c r="B65" s="99" t="s">
        <v>36</v>
      </c>
      <c r="C65" s="100">
        <v>4997279.7240000004</v>
      </c>
      <c r="D65" s="100">
        <v>5651741.2520000003</v>
      </c>
      <c r="E65" s="100">
        <v>6591859.2180000003</v>
      </c>
      <c r="F65" s="100">
        <v>6128131.8779999996</v>
      </c>
      <c r="G65" s="100">
        <v>5977226.2170000002</v>
      </c>
      <c r="H65" s="100">
        <v>6038534.3669999996</v>
      </c>
      <c r="I65" s="100">
        <v>5763466.3530000001</v>
      </c>
      <c r="J65" s="100">
        <v>5552867.2120000003</v>
      </c>
      <c r="K65" s="100">
        <v>6814268.9409999996</v>
      </c>
      <c r="L65" s="100">
        <v>6772178.5690000001</v>
      </c>
      <c r="M65" s="100">
        <v>5942575.7819999997</v>
      </c>
      <c r="N65" s="100">
        <v>7246278.6299999999</v>
      </c>
      <c r="O65" s="101">
        <f t="shared" si="7"/>
        <v>73476408.142999992</v>
      </c>
    </row>
    <row r="66" spans="1:15" s="23" customFormat="1" ht="15" customHeight="1" thickBot="1" x14ac:dyDescent="0.25">
      <c r="A66" s="98">
        <v>2006</v>
      </c>
      <c r="B66" s="99" t="s">
        <v>36</v>
      </c>
      <c r="C66" s="100">
        <v>5133048.8810000001</v>
      </c>
      <c r="D66" s="100">
        <v>6058251.2790000001</v>
      </c>
      <c r="E66" s="100">
        <v>7411101.659</v>
      </c>
      <c r="F66" s="100">
        <v>6456090.2609999999</v>
      </c>
      <c r="G66" s="100">
        <v>7041543.2470000004</v>
      </c>
      <c r="H66" s="100">
        <v>7815434.6220000004</v>
      </c>
      <c r="I66" s="100">
        <v>7067411.4790000003</v>
      </c>
      <c r="J66" s="100">
        <v>6811202.4100000001</v>
      </c>
      <c r="K66" s="100">
        <v>7606551.0949999997</v>
      </c>
      <c r="L66" s="100">
        <v>6888812.5489999996</v>
      </c>
      <c r="M66" s="100">
        <v>8641474.5559999999</v>
      </c>
      <c r="N66" s="100">
        <v>8603753.4800000004</v>
      </c>
      <c r="O66" s="101">
        <f t="shared" si="7"/>
        <v>85534675.517999992</v>
      </c>
    </row>
    <row r="67" spans="1:15" s="23" customFormat="1" ht="15" customHeight="1" thickBot="1" x14ac:dyDescent="0.25">
      <c r="A67" s="98">
        <v>2007</v>
      </c>
      <c r="B67" s="99" t="s">
        <v>36</v>
      </c>
      <c r="C67" s="100">
        <v>6564559.7929999996</v>
      </c>
      <c r="D67" s="100">
        <v>7656951.608</v>
      </c>
      <c r="E67" s="100">
        <v>8957851.6209999993</v>
      </c>
      <c r="F67" s="100">
        <v>8313312.0049999999</v>
      </c>
      <c r="G67" s="100">
        <v>9147620.0419999994</v>
      </c>
      <c r="H67" s="100">
        <v>8980247.4370000008</v>
      </c>
      <c r="I67" s="100">
        <v>8937741.591</v>
      </c>
      <c r="J67" s="100">
        <v>8736689.0920000002</v>
      </c>
      <c r="K67" s="100">
        <v>9038743.8959999997</v>
      </c>
      <c r="L67" s="100">
        <v>9895216.6219999995</v>
      </c>
      <c r="M67" s="100">
        <v>11318798.220000001</v>
      </c>
      <c r="N67" s="100">
        <v>9724017.977</v>
      </c>
      <c r="O67" s="101">
        <f t="shared" si="7"/>
        <v>107271749.90399998</v>
      </c>
    </row>
    <row r="68" spans="1:15" s="23" customFormat="1" ht="15" customHeight="1" thickBot="1" x14ac:dyDescent="0.25">
      <c r="A68" s="98">
        <v>2008</v>
      </c>
      <c r="B68" s="99" t="s">
        <v>36</v>
      </c>
      <c r="C68" s="100">
        <v>10632207.040999999</v>
      </c>
      <c r="D68" s="100">
        <v>11077899.119999999</v>
      </c>
      <c r="E68" s="100">
        <v>11428587.233999999</v>
      </c>
      <c r="F68" s="100">
        <v>11363963.503</v>
      </c>
      <c r="G68" s="100">
        <v>12477968.699999999</v>
      </c>
      <c r="H68" s="100">
        <v>11770634.384</v>
      </c>
      <c r="I68" s="100">
        <v>12595426.863</v>
      </c>
      <c r="J68" s="100">
        <v>11046830.085999999</v>
      </c>
      <c r="K68" s="100">
        <v>12793148.034</v>
      </c>
      <c r="L68" s="100">
        <v>9722708.7899999991</v>
      </c>
      <c r="M68" s="100">
        <v>9395872.8969999999</v>
      </c>
      <c r="N68" s="100">
        <v>7721948.9740000004</v>
      </c>
      <c r="O68" s="101">
        <f t="shared" si="7"/>
        <v>132027195.626</v>
      </c>
    </row>
    <row r="69" spans="1:15" s="23" customFormat="1" ht="15" customHeight="1" thickBot="1" x14ac:dyDescent="0.25">
      <c r="A69" s="98">
        <v>2009</v>
      </c>
      <c r="B69" s="99" t="s">
        <v>36</v>
      </c>
      <c r="C69" s="100">
        <v>7884493.5240000002</v>
      </c>
      <c r="D69" s="100">
        <v>8435115.8340000007</v>
      </c>
      <c r="E69" s="100">
        <v>8155485.0810000002</v>
      </c>
      <c r="F69" s="100">
        <v>7561696.2829999998</v>
      </c>
      <c r="G69" s="100">
        <v>7346407.5279999999</v>
      </c>
      <c r="H69" s="100">
        <v>8329692.7829999998</v>
      </c>
      <c r="I69" s="100">
        <v>9055733.6710000001</v>
      </c>
      <c r="J69" s="100">
        <v>7839908.8420000002</v>
      </c>
      <c r="K69" s="100">
        <v>8480708.3870000001</v>
      </c>
      <c r="L69" s="100">
        <v>10095768.029999999</v>
      </c>
      <c r="M69" s="100">
        <v>8903010.773</v>
      </c>
      <c r="N69" s="100">
        <v>10054591.867000001</v>
      </c>
      <c r="O69" s="101">
        <f t="shared" si="7"/>
        <v>102142612.603</v>
      </c>
    </row>
    <row r="70" spans="1:15" s="23" customFormat="1" ht="15" customHeight="1" thickBot="1" x14ac:dyDescent="0.25">
      <c r="A70" s="98">
        <v>2010</v>
      </c>
      <c r="B70" s="99" t="s">
        <v>36</v>
      </c>
      <c r="C70" s="100">
        <v>7828748.0580000002</v>
      </c>
      <c r="D70" s="100">
        <v>8263237.8140000002</v>
      </c>
      <c r="E70" s="100">
        <v>9886488.1710000001</v>
      </c>
      <c r="F70" s="100">
        <v>9396006.6539999992</v>
      </c>
      <c r="G70" s="100">
        <v>9799958.1170000006</v>
      </c>
      <c r="H70" s="100">
        <v>9542907.6439999994</v>
      </c>
      <c r="I70" s="100">
        <v>9564682.5449999999</v>
      </c>
      <c r="J70" s="100">
        <v>8523451.9729999993</v>
      </c>
      <c r="K70" s="100">
        <v>8909230.5209999997</v>
      </c>
      <c r="L70" s="100">
        <v>10963586.27</v>
      </c>
      <c r="M70" s="100">
        <v>9382369.7180000003</v>
      </c>
      <c r="N70" s="100">
        <v>11822551.698999999</v>
      </c>
      <c r="O70" s="101">
        <f t="shared" si="7"/>
        <v>113883219.18399999</v>
      </c>
    </row>
    <row r="71" spans="1:15" s="23" customFormat="1" ht="15" customHeight="1" thickBot="1" x14ac:dyDescent="0.25">
      <c r="A71" s="98">
        <v>2011</v>
      </c>
      <c r="B71" s="99" t="s">
        <v>36</v>
      </c>
      <c r="C71" s="100">
        <v>9551084.6390000004</v>
      </c>
      <c r="D71" s="100">
        <v>10059126.307</v>
      </c>
      <c r="E71" s="100">
        <v>11811085.16</v>
      </c>
      <c r="F71" s="100">
        <v>11873269.447000001</v>
      </c>
      <c r="G71" s="100">
        <v>10943364.372</v>
      </c>
      <c r="H71" s="100">
        <v>11349953.558</v>
      </c>
      <c r="I71" s="100">
        <v>11860004.271</v>
      </c>
      <c r="J71" s="100">
        <v>11245124.657</v>
      </c>
      <c r="K71" s="100">
        <v>10750626.098999999</v>
      </c>
      <c r="L71" s="100">
        <v>11907219.297</v>
      </c>
      <c r="M71" s="100">
        <v>11078524.743000001</v>
      </c>
      <c r="N71" s="100">
        <v>12477486.279999999</v>
      </c>
      <c r="O71" s="101">
        <f t="shared" si="7"/>
        <v>134906868.83000001</v>
      </c>
    </row>
    <row r="72" spans="1:15" ht="13.8" thickBot="1" x14ac:dyDescent="0.3">
      <c r="A72" s="98">
        <v>2012</v>
      </c>
      <c r="B72" s="99" t="s">
        <v>36</v>
      </c>
      <c r="C72" s="100">
        <v>10348187.165999999</v>
      </c>
      <c r="D72" s="100">
        <v>11748000.124</v>
      </c>
      <c r="E72" s="100">
        <v>13208572.977</v>
      </c>
      <c r="F72" s="100">
        <v>12630226.718</v>
      </c>
      <c r="G72" s="100">
        <v>13131530.960999999</v>
      </c>
      <c r="H72" s="100">
        <v>13231198.687999999</v>
      </c>
      <c r="I72" s="100">
        <v>12830675.307</v>
      </c>
      <c r="J72" s="100">
        <v>12831394.572000001</v>
      </c>
      <c r="K72" s="100">
        <v>12952651.721999999</v>
      </c>
      <c r="L72" s="100">
        <v>13190769.654999999</v>
      </c>
      <c r="M72" s="100">
        <v>13753052.493000001</v>
      </c>
      <c r="N72" s="100">
        <v>12605476.173</v>
      </c>
      <c r="O72" s="101">
        <f t="shared" si="7"/>
        <v>152461736.55599999</v>
      </c>
    </row>
    <row r="73" spans="1:15" ht="13.8" thickBot="1" x14ac:dyDescent="0.3">
      <c r="A73" s="98">
        <v>2013</v>
      </c>
      <c r="B73" s="99" t="s">
        <v>36</v>
      </c>
      <c r="C73" s="100">
        <v>11481521.079</v>
      </c>
      <c r="D73" s="100">
        <v>12385690.909</v>
      </c>
      <c r="E73" s="100">
        <v>13122058.141000001</v>
      </c>
      <c r="F73" s="100">
        <v>12468202.903000001</v>
      </c>
      <c r="G73" s="100">
        <v>13277209.017000001</v>
      </c>
      <c r="H73" s="100">
        <v>12399973.961999999</v>
      </c>
      <c r="I73" s="100">
        <v>13059519.685000001</v>
      </c>
      <c r="J73" s="100">
        <v>11118300.903000001</v>
      </c>
      <c r="K73" s="100">
        <v>13060371.039000001</v>
      </c>
      <c r="L73" s="100">
        <v>12053704.638</v>
      </c>
      <c r="M73" s="100">
        <v>14201227.351</v>
      </c>
      <c r="N73" s="100">
        <v>13174857.460000001</v>
      </c>
      <c r="O73" s="101">
        <f t="shared" si="7"/>
        <v>151802637.08700001</v>
      </c>
    </row>
    <row r="74" spans="1:15" ht="13.8" thickBot="1" x14ac:dyDescent="0.3">
      <c r="A74" s="98">
        <v>2014</v>
      </c>
      <c r="B74" s="99" t="s">
        <v>36</v>
      </c>
      <c r="C74" s="100">
        <v>12399761.948000001</v>
      </c>
      <c r="D74" s="100">
        <v>13053292.493000001</v>
      </c>
      <c r="E74" s="100">
        <v>14680110.779999999</v>
      </c>
      <c r="F74" s="100">
        <v>13371185.664000001</v>
      </c>
      <c r="G74" s="100">
        <v>13681906.159</v>
      </c>
      <c r="H74" s="100">
        <v>12880924.245999999</v>
      </c>
      <c r="I74" s="100">
        <v>13344776.958000001</v>
      </c>
      <c r="J74" s="100">
        <v>11386828.925000001</v>
      </c>
      <c r="K74" s="100">
        <v>13583120.905999999</v>
      </c>
      <c r="L74" s="100">
        <v>12891630.102</v>
      </c>
      <c r="M74" s="100">
        <v>13067348.107000001</v>
      </c>
      <c r="N74" s="100">
        <v>13269271.402000001</v>
      </c>
      <c r="O74" s="101">
        <f t="shared" si="7"/>
        <v>157610157.69</v>
      </c>
    </row>
    <row r="75" spans="1:15" ht="13.8" thickBot="1" x14ac:dyDescent="0.3">
      <c r="A75" s="98">
        <v>2015</v>
      </c>
      <c r="B75" s="99" t="s">
        <v>36</v>
      </c>
      <c r="C75" s="100">
        <v>12301766.75</v>
      </c>
      <c r="D75" s="100">
        <v>12231860.140000001</v>
      </c>
      <c r="E75" s="100">
        <v>12519910.437999999</v>
      </c>
      <c r="F75" s="100">
        <v>13349346.866</v>
      </c>
      <c r="G75" s="100">
        <v>11080385.127</v>
      </c>
      <c r="H75" s="100">
        <v>11949647.085999999</v>
      </c>
      <c r="I75" s="100">
        <v>11129358.973999999</v>
      </c>
      <c r="J75" s="100">
        <v>11022045.344000001</v>
      </c>
      <c r="K75" s="100">
        <v>11581703.842</v>
      </c>
      <c r="L75" s="100">
        <v>13240039.088</v>
      </c>
      <c r="M75" s="100">
        <v>11681989.013</v>
      </c>
      <c r="N75" s="100">
        <v>11750818.76</v>
      </c>
      <c r="O75" s="101">
        <f t="shared" si="7"/>
        <v>143838871.428</v>
      </c>
    </row>
    <row r="76" spans="1:15" ht="13.8" thickBot="1" x14ac:dyDescent="0.3">
      <c r="A76" s="98">
        <v>2016</v>
      </c>
      <c r="B76" s="99" t="s">
        <v>36</v>
      </c>
      <c r="C76" s="100">
        <v>9546115.4000000004</v>
      </c>
      <c r="D76" s="100">
        <v>12366388.057</v>
      </c>
      <c r="E76" s="100">
        <v>12757672.093</v>
      </c>
      <c r="F76" s="100">
        <v>11950497.685000001</v>
      </c>
      <c r="G76" s="100">
        <v>12098611.067</v>
      </c>
      <c r="H76" s="100">
        <v>12864154.060000001</v>
      </c>
      <c r="I76" s="100">
        <v>9850124.8719999995</v>
      </c>
      <c r="J76" s="100">
        <v>11830762.82</v>
      </c>
      <c r="K76" s="100">
        <v>10901638.452</v>
      </c>
      <c r="L76" s="100">
        <v>12796159.91</v>
      </c>
      <c r="M76" s="100">
        <v>12786936.247</v>
      </c>
      <c r="N76" s="100">
        <v>12780523.145</v>
      </c>
      <c r="O76" s="101">
        <f t="shared" si="7"/>
        <v>142529583.80799997</v>
      </c>
    </row>
    <row r="77" spans="1:15" ht="13.8" thickBot="1" x14ac:dyDescent="0.3">
      <c r="A77" s="98">
        <v>2017</v>
      </c>
      <c r="B77" s="99" t="s">
        <v>36</v>
      </c>
      <c r="C77" s="100">
        <v>11247585.677000133</v>
      </c>
      <c r="D77" s="100">
        <v>12089908.933999483</v>
      </c>
      <c r="E77" s="100">
        <v>14470814.05899963</v>
      </c>
      <c r="F77" s="100">
        <v>12859938.790999187</v>
      </c>
      <c r="G77" s="100">
        <v>13582079.73099998</v>
      </c>
      <c r="H77" s="100">
        <v>13125306.943999315</v>
      </c>
      <c r="I77" s="100">
        <v>12612074.05599888</v>
      </c>
      <c r="J77" s="100">
        <v>13248462.990000026</v>
      </c>
      <c r="K77" s="100">
        <v>11810080.804999635</v>
      </c>
      <c r="L77" s="100">
        <v>13912699.49399944</v>
      </c>
      <c r="M77" s="100">
        <v>14188323.115998682</v>
      </c>
      <c r="N77" s="100">
        <v>13845665.816998869</v>
      </c>
      <c r="O77" s="101">
        <f t="shared" si="7"/>
        <v>156992940.41399324</v>
      </c>
    </row>
    <row r="78" spans="1:15" ht="13.8" thickBot="1" x14ac:dyDescent="0.3">
      <c r="A78" s="98">
        <v>2018</v>
      </c>
      <c r="B78" s="99" t="s">
        <v>36</v>
      </c>
      <c r="C78" s="100">
        <v>13080096.762</v>
      </c>
      <c r="D78" s="100">
        <v>13827132.654999999</v>
      </c>
      <c r="E78" s="100">
        <v>16338253.918</v>
      </c>
      <c r="F78" s="100">
        <v>14530822.873</v>
      </c>
      <c r="G78" s="100">
        <v>15166648.044</v>
      </c>
      <c r="H78" s="100">
        <v>13657091.159</v>
      </c>
      <c r="I78" s="100">
        <v>14771360.698000001</v>
      </c>
      <c r="J78" s="100">
        <v>12926754.198999999</v>
      </c>
      <c r="K78" s="100">
        <v>15247368.846000001</v>
      </c>
      <c r="L78" s="100">
        <v>16590652.49</v>
      </c>
      <c r="M78" s="100">
        <v>16386878.392999999</v>
      </c>
      <c r="N78" s="100">
        <v>14645696.251</v>
      </c>
      <c r="O78" s="101">
        <f t="shared" si="7"/>
        <v>177168756.28799999</v>
      </c>
    </row>
    <row r="79" spans="1:15" ht="13.8" thickBot="1" x14ac:dyDescent="0.3">
      <c r="A79" s="98">
        <v>2019</v>
      </c>
      <c r="B79" s="99" t="s">
        <v>36</v>
      </c>
      <c r="C79" s="100">
        <v>13874826.012</v>
      </c>
      <c r="D79" s="100">
        <v>14323043.041999999</v>
      </c>
      <c r="E79" s="100">
        <v>16335862.397</v>
      </c>
      <c r="F79" s="100">
        <v>15340619.824999999</v>
      </c>
      <c r="G79" s="100">
        <v>16855105.096999999</v>
      </c>
      <c r="H79" s="100">
        <v>11634653.880999999</v>
      </c>
      <c r="I79" s="100">
        <v>15932004.723999999</v>
      </c>
      <c r="J79" s="100">
        <v>13222876.222999999</v>
      </c>
      <c r="K79" s="100">
        <v>15273579.960999999</v>
      </c>
      <c r="L79" s="100">
        <v>16410781.68</v>
      </c>
      <c r="M79" s="100">
        <v>16242650.391000001</v>
      </c>
      <c r="N79" s="100">
        <v>15386718.469000001</v>
      </c>
      <c r="O79" s="100">
        <f t="shared" si="7"/>
        <v>180832721.70199999</v>
      </c>
    </row>
    <row r="80" spans="1:15" ht="13.8" thickBot="1" x14ac:dyDescent="0.3">
      <c r="A80" s="98">
        <v>2020</v>
      </c>
      <c r="B80" s="99" t="s">
        <v>36</v>
      </c>
      <c r="C80" s="100">
        <v>14701346.982000001</v>
      </c>
      <c r="D80" s="100">
        <v>14608289.785</v>
      </c>
      <c r="E80" s="100">
        <v>13353075.963</v>
      </c>
      <c r="F80" s="100">
        <v>8978290.7589999996</v>
      </c>
      <c r="G80" s="100">
        <v>9957512.1809999999</v>
      </c>
      <c r="H80" s="100">
        <v>13460251.822000001</v>
      </c>
      <c r="I80" s="100">
        <v>14890653.468</v>
      </c>
      <c r="J80" s="100">
        <v>12456453.472999999</v>
      </c>
      <c r="K80" s="100">
        <v>15990797.705</v>
      </c>
      <c r="L80" s="100">
        <v>17315266.203000002</v>
      </c>
      <c r="M80" s="100">
        <v>16088682.231000001</v>
      </c>
      <c r="N80" s="100">
        <v>17837134.738000002</v>
      </c>
      <c r="O80" s="100">
        <f t="shared" si="7"/>
        <v>169637755.31000003</v>
      </c>
    </row>
    <row r="81" spans="1:15" ht="13.8" thickBot="1" x14ac:dyDescent="0.3">
      <c r="A81" s="98">
        <v>2021</v>
      </c>
      <c r="B81" s="99" t="s">
        <v>36</v>
      </c>
      <c r="C81" s="100">
        <v>15306487.643915899</v>
      </c>
      <c r="D81" s="100">
        <v>15777151.373676499</v>
      </c>
      <c r="E81" s="100">
        <v>18125533.345878098</v>
      </c>
      <c r="F81" s="100">
        <v>18106582.520971801</v>
      </c>
      <c r="G81" s="100">
        <v>18587253.5966384</v>
      </c>
      <c r="H81" s="100">
        <v>19036800.670268498</v>
      </c>
      <c r="I81" s="100">
        <v>19020902.292177301</v>
      </c>
      <c r="J81" s="100">
        <v>18681996.8976386</v>
      </c>
      <c r="K81" s="100">
        <v>19984264.497713201</v>
      </c>
      <c r="L81" s="100">
        <v>21100833.1277362</v>
      </c>
      <c r="M81" s="100">
        <v>20749365.9948617</v>
      </c>
      <c r="N81" s="100">
        <v>21316881.481321499</v>
      </c>
      <c r="O81" s="100">
        <f t="shared" si="7"/>
        <v>225794053.44279772</v>
      </c>
    </row>
    <row r="82" spans="1:15" ht="13.8" thickBot="1" x14ac:dyDescent="0.3">
      <c r="A82" s="98">
        <v>2022</v>
      </c>
      <c r="B82" s="99" t="s">
        <v>36</v>
      </c>
      <c r="C82" s="100">
        <v>17553745.067000002</v>
      </c>
      <c r="D82" s="100">
        <v>19904331.120000001</v>
      </c>
      <c r="E82" s="100">
        <v>22609642.478</v>
      </c>
      <c r="F82" s="100">
        <v>23330991.125</v>
      </c>
      <c r="G82" s="100">
        <v>18931811.633000001</v>
      </c>
      <c r="H82" s="100">
        <v>23359482.375999998</v>
      </c>
      <c r="I82" s="100">
        <v>18536547.530999999</v>
      </c>
      <c r="J82" s="100">
        <v>21275849.662</v>
      </c>
      <c r="K82" s="100">
        <v>22596774.302000001</v>
      </c>
      <c r="L82" s="100">
        <v>21300785.131999999</v>
      </c>
      <c r="M82" s="100">
        <v>21871038.612</v>
      </c>
      <c r="N82" s="100">
        <v>22898748.625</v>
      </c>
      <c r="O82" s="100">
        <f t="shared" ref="O82" si="8">SUM(C82:N82)</f>
        <v>254169747.66300002</v>
      </c>
    </row>
    <row r="83" spans="1:15" ht="13.8" thickBot="1" x14ac:dyDescent="0.3">
      <c r="A83" s="98">
        <v>2023</v>
      </c>
      <c r="B83" s="99" t="s">
        <v>36</v>
      </c>
      <c r="C83" s="100">
        <v>19331709</v>
      </c>
      <c r="D83" s="100">
        <v>18565678</v>
      </c>
      <c r="E83" s="100">
        <v>23562970</v>
      </c>
      <c r="F83" s="100">
        <v>19250045</v>
      </c>
      <c r="G83" s="100">
        <v>21633012</v>
      </c>
      <c r="H83" s="100">
        <v>20773219</v>
      </c>
      <c r="I83" s="100">
        <v>19779817</v>
      </c>
      <c r="J83" s="100">
        <v>21556273</v>
      </c>
      <c r="K83" s="100">
        <v>22411386</v>
      </c>
      <c r="L83" s="100">
        <v>22804541</v>
      </c>
      <c r="M83" s="100">
        <v>23000730</v>
      </c>
      <c r="N83" s="100">
        <v>22958051</v>
      </c>
      <c r="O83" s="100">
        <f t="shared" ref="O83" si="9">SUM(C83:N83)</f>
        <v>255627431</v>
      </c>
    </row>
    <row r="84" spans="1:15" ht="13.8" thickBot="1" x14ac:dyDescent="0.3">
      <c r="A84" s="98">
        <v>2024</v>
      </c>
      <c r="B84" s="99" t="s">
        <v>36</v>
      </c>
      <c r="C84" s="100">
        <v>20000625</v>
      </c>
      <c r="D84" s="100">
        <v>21091519</v>
      </c>
      <c r="E84" s="100">
        <v>22648722</v>
      </c>
      <c r="F84" s="100">
        <v>19292521</v>
      </c>
      <c r="G84" s="100">
        <v>24180070</v>
      </c>
      <c r="H84" s="100">
        <v>19015329</v>
      </c>
      <c r="I84" s="100">
        <v>22475505</v>
      </c>
      <c r="J84" s="100">
        <v>22000689</v>
      </c>
      <c r="K84" s="100">
        <v>21956026</v>
      </c>
      <c r="L84" s="100">
        <v>23473313</v>
      </c>
      <c r="M84" s="100">
        <v>22236792</v>
      </c>
      <c r="N84" s="100">
        <v>23407021</v>
      </c>
      <c r="O84" s="100">
        <f t="shared" ref="O84:O85" si="10">SUM(C84:N84)</f>
        <v>261778132</v>
      </c>
    </row>
    <row r="85" spans="1:15" ht="13.8" thickBot="1" x14ac:dyDescent="0.3">
      <c r="A85" s="98">
        <v>2025</v>
      </c>
      <c r="B85" s="99" t="s">
        <v>36</v>
      </c>
      <c r="C85" s="100">
        <v>21160019.379999999</v>
      </c>
      <c r="D85" s="100">
        <v>20727903.120000001</v>
      </c>
      <c r="E85" s="100">
        <v>23405171.219999999</v>
      </c>
      <c r="F85" s="100">
        <v>20779136.829999998</v>
      </c>
      <c r="G85" s="100">
        <v>24815506.620000001</v>
      </c>
      <c r="H85" s="100">
        <v>20467852.899999999</v>
      </c>
      <c r="I85" s="100">
        <v>24909273.949999999</v>
      </c>
      <c r="J85" s="100">
        <v>21701089.579999998</v>
      </c>
      <c r="K85" s="100">
        <v>22513547.829999998</v>
      </c>
      <c r="L85" s="100">
        <v>23949500.640000001</v>
      </c>
      <c r="M85" s="100">
        <v>22506333.34</v>
      </c>
      <c r="N85" s="100">
        <v>26298394.440000001</v>
      </c>
      <c r="O85" s="100">
        <f t="shared" si="10"/>
        <v>273233729.84999996</v>
      </c>
    </row>
    <row r="86" spans="1:15" ht="13.8" thickBot="1" x14ac:dyDescent="0.3">
      <c r="A86" s="98">
        <v>2026</v>
      </c>
      <c r="B86" s="99" t="s">
        <v>36</v>
      </c>
      <c r="C86" s="100">
        <v>20327377.719999999</v>
      </c>
      <c r="D86" s="100">
        <v>21017299.91</v>
      </c>
      <c r="E86" s="100">
        <v>21910459.420000002</v>
      </c>
      <c r="F86" s="100">
        <v>25382058.93</v>
      </c>
      <c r="G86" s="100">
        <v>22397693.260000002</v>
      </c>
      <c r="H86" s="100">
        <v>24881704.440000001</v>
      </c>
      <c r="I86" s="100">
        <v>25622852.289999999</v>
      </c>
      <c r="J86" s="116">
        <v>23466787.982000001</v>
      </c>
      <c r="K86" s="100"/>
      <c r="L86" s="100"/>
      <c r="M86" s="100"/>
      <c r="N86" s="100"/>
      <c r="O86" s="100">
        <f t="shared" ref="O86" si="11">SUM(C86:N86)</f>
        <v>185006233.95199999</v>
      </c>
    </row>
  </sheetData>
  <autoFilter ref="A1:O86" xr:uid="{00000000-0001-0000-0D00-000000000000}"/>
  <pageMargins left="0.59055118110236227" right="0.35433070866141736" top="0.23622047244094491" bottom="0.19685039370078741" header="0" footer="0"/>
  <pageSetup paperSize="9" scale="60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D92"/>
  <sheetViews>
    <sheetView showGridLines="0" workbookViewId="0">
      <selection activeCell="A93" sqref="A93"/>
    </sheetView>
  </sheetViews>
  <sheetFormatPr defaultColWidth="9.109375" defaultRowHeight="13.2" x14ac:dyDescent="0.25"/>
  <cols>
    <col min="1" max="1" width="29.109375" customWidth="1"/>
    <col min="2" max="2" width="20" style="26" customWidth="1"/>
    <col min="3" max="3" width="17.5546875" style="26" customWidth="1"/>
    <col min="4" max="4" width="9.33203125" bestFit="1" customWidth="1"/>
  </cols>
  <sheetData>
    <row r="2" spans="1:4" ht="24.6" customHeight="1" x14ac:dyDescent="0.35">
      <c r="A2" s="134" t="s">
        <v>58</v>
      </c>
      <c r="B2" s="134"/>
      <c r="C2" s="134"/>
      <c r="D2" s="134"/>
    </row>
    <row r="3" spans="1:4" ht="15.6" x14ac:dyDescent="0.3">
      <c r="A3" s="133" t="s">
        <v>59</v>
      </c>
      <c r="B3" s="133"/>
      <c r="C3" s="133"/>
      <c r="D3" s="133"/>
    </row>
    <row r="4" spans="1:4" x14ac:dyDescent="0.25">
      <c r="A4" s="102"/>
      <c r="B4" s="103"/>
      <c r="C4" s="103"/>
      <c r="D4" s="102"/>
    </row>
    <row r="5" spans="1:4" x14ac:dyDescent="0.25">
      <c r="A5" s="104" t="s">
        <v>60</v>
      </c>
      <c r="B5" s="105" t="s">
        <v>147</v>
      </c>
      <c r="C5" s="105" t="s">
        <v>148</v>
      </c>
      <c r="D5" s="106" t="s">
        <v>61</v>
      </c>
    </row>
    <row r="6" spans="1:4" x14ac:dyDescent="0.25">
      <c r="A6" s="107" t="s">
        <v>149</v>
      </c>
      <c r="B6" s="108">
        <v>0.58986000000000005</v>
      </c>
      <c r="C6" s="108">
        <v>117.49353000000001</v>
      </c>
      <c r="D6" s="114">
        <f t="shared" ref="D6:D15" si="0">(C6-B6)/B6</f>
        <v>198.18884141999797</v>
      </c>
    </row>
    <row r="7" spans="1:4" x14ac:dyDescent="0.25">
      <c r="A7" s="107" t="s">
        <v>150</v>
      </c>
      <c r="B7" s="108">
        <v>0.41236</v>
      </c>
      <c r="C7" s="108">
        <v>58.982559999999999</v>
      </c>
      <c r="D7" s="114">
        <f t="shared" si="0"/>
        <v>142.03656998738967</v>
      </c>
    </row>
    <row r="8" spans="1:4" x14ac:dyDescent="0.25">
      <c r="A8" s="107" t="s">
        <v>151</v>
      </c>
      <c r="B8" s="108">
        <v>988.43244000000004</v>
      </c>
      <c r="C8" s="108">
        <v>34154.95824</v>
      </c>
      <c r="D8" s="114">
        <f t="shared" si="0"/>
        <v>33.55467147557399</v>
      </c>
    </row>
    <row r="9" spans="1:4" x14ac:dyDescent="0.25">
      <c r="A9" s="107" t="s">
        <v>152</v>
      </c>
      <c r="B9" s="108">
        <v>698.99004000000002</v>
      </c>
      <c r="C9" s="108">
        <v>22823.148639999999</v>
      </c>
      <c r="D9" s="114">
        <f t="shared" si="0"/>
        <v>31.651607796872181</v>
      </c>
    </row>
    <row r="10" spans="1:4" x14ac:dyDescent="0.25">
      <c r="A10" s="107" t="s">
        <v>153</v>
      </c>
      <c r="B10" s="108">
        <v>0.23888999999999999</v>
      </c>
      <c r="C10" s="108">
        <v>6.7663099999999998</v>
      </c>
      <c r="D10" s="114">
        <f t="shared" si="0"/>
        <v>27.323956632759849</v>
      </c>
    </row>
    <row r="11" spans="1:4" x14ac:dyDescent="0.25">
      <c r="A11" s="107" t="s">
        <v>154</v>
      </c>
      <c r="B11" s="108">
        <v>18.073720000000002</v>
      </c>
      <c r="C11" s="108">
        <v>477.53106000000002</v>
      </c>
      <c r="D11" s="114">
        <f t="shared" si="0"/>
        <v>25.421293458125941</v>
      </c>
    </row>
    <row r="12" spans="1:4" x14ac:dyDescent="0.25">
      <c r="A12" s="107" t="s">
        <v>155</v>
      </c>
      <c r="B12" s="108">
        <v>39.80151</v>
      </c>
      <c r="C12" s="108">
        <v>651.30947000000003</v>
      </c>
      <c r="D12" s="114">
        <f t="shared" si="0"/>
        <v>15.363938704838084</v>
      </c>
    </row>
    <row r="13" spans="1:4" x14ac:dyDescent="0.25">
      <c r="A13" s="107" t="s">
        <v>156</v>
      </c>
      <c r="B13" s="108">
        <v>6.9323100000000002</v>
      </c>
      <c r="C13" s="108">
        <v>68.461529999999996</v>
      </c>
      <c r="D13" s="114">
        <f t="shared" si="0"/>
        <v>8.8757167524245162</v>
      </c>
    </row>
    <row r="14" spans="1:4" x14ac:dyDescent="0.25">
      <c r="A14" s="107" t="s">
        <v>157</v>
      </c>
      <c r="B14" s="108">
        <v>203.33007000000001</v>
      </c>
      <c r="C14" s="108">
        <v>1866.7155399999999</v>
      </c>
      <c r="D14" s="114">
        <f t="shared" si="0"/>
        <v>8.1807155724679568</v>
      </c>
    </row>
    <row r="15" spans="1:4" x14ac:dyDescent="0.25">
      <c r="A15" s="107" t="s">
        <v>158</v>
      </c>
      <c r="B15" s="108">
        <v>144892.97967999999</v>
      </c>
      <c r="C15" s="108">
        <v>1062883.02162</v>
      </c>
      <c r="D15" s="114">
        <f t="shared" si="0"/>
        <v>6.3356419611730361</v>
      </c>
    </row>
    <row r="16" spans="1:4" x14ac:dyDescent="0.25">
      <c r="A16" s="109"/>
      <c r="B16" s="103"/>
      <c r="C16" s="103"/>
      <c r="D16" s="110"/>
    </row>
    <row r="17" spans="1:4" x14ac:dyDescent="0.25">
      <c r="A17" s="111"/>
      <c r="B17" s="103"/>
      <c r="C17" s="103"/>
      <c r="D17" s="102"/>
    </row>
    <row r="18" spans="1:4" ht="19.2" x14ac:dyDescent="0.35">
      <c r="A18" s="134" t="s">
        <v>62</v>
      </c>
      <c r="B18" s="134"/>
      <c r="C18" s="134"/>
      <c r="D18" s="134"/>
    </row>
    <row r="19" spans="1:4" ht="15.6" x14ac:dyDescent="0.3">
      <c r="A19" s="133" t="s">
        <v>63</v>
      </c>
      <c r="B19" s="133"/>
      <c r="C19" s="133"/>
      <c r="D19" s="133"/>
    </row>
    <row r="20" spans="1:4" x14ac:dyDescent="0.25">
      <c r="A20" s="112"/>
      <c r="B20" s="103"/>
      <c r="C20" s="103"/>
      <c r="D20" s="102"/>
    </row>
    <row r="21" spans="1:4" x14ac:dyDescent="0.25">
      <c r="A21" s="104" t="s">
        <v>60</v>
      </c>
      <c r="B21" s="105" t="s">
        <v>147</v>
      </c>
      <c r="C21" s="105" t="s">
        <v>148</v>
      </c>
      <c r="D21" s="106" t="s">
        <v>61</v>
      </c>
    </row>
    <row r="22" spans="1:4" x14ac:dyDescent="0.25">
      <c r="A22" s="107" t="s">
        <v>159</v>
      </c>
      <c r="B22" s="108">
        <v>1589332.54049</v>
      </c>
      <c r="C22" s="108">
        <v>1581264.31831</v>
      </c>
      <c r="D22" s="114">
        <f t="shared" ref="D22:D31" si="1">(C22-B22)/B22</f>
        <v>-5.0764846087607085E-3</v>
      </c>
    </row>
    <row r="23" spans="1:4" x14ac:dyDescent="0.25">
      <c r="A23" s="107" t="s">
        <v>160</v>
      </c>
      <c r="B23" s="108">
        <v>997177.81726000004</v>
      </c>
      <c r="C23" s="108">
        <v>1387443.5822099999</v>
      </c>
      <c r="D23" s="114">
        <f t="shared" si="1"/>
        <v>0.39137028340878505</v>
      </c>
    </row>
    <row r="24" spans="1:4" x14ac:dyDescent="0.25">
      <c r="A24" s="107" t="s">
        <v>161</v>
      </c>
      <c r="B24" s="108">
        <v>1006086.71253</v>
      </c>
      <c r="C24" s="108">
        <v>1144898.5443500001</v>
      </c>
      <c r="D24" s="114">
        <f t="shared" si="1"/>
        <v>0.13797203570150612</v>
      </c>
    </row>
    <row r="25" spans="1:4" x14ac:dyDescent="0.25">
      <c r="A25" s="107" t="s">
        <v>158</v>
      </c>
      <c r="B25" s="108">
        <v>144892.97967999999</v>
      </c>
      <c r="C25" s="108">
        <v>1062883.02162</v>
      </c>
      <c r="D25" s="114">
        <f t="shared" si="1"/>
        <v>6.3356419611730361</v>
      </c>
    </row>
    <row r="26" spans="1:4" x14ac:dyDescent="0.25">
      <c r="A26" s="107" t="s">
        <v>162</v>
      </c>
      <c r="B26" s="108">
        <v>781728.24595999997</v>
      </c>
      <c r="C26" s="108">
        <v>862564.60030000005</v>
      </c>
      <c r="D26" s="114">
        <f t="shared" si="1"/>
        <v>0.10340723231860342</v>
      </c>
    </row>
    <row r="27" spans="1:4" x14ac:dyDescent="0.25">
      <c r="A27" s="107" t="s">
        <v>163</v>
      </c>
      <c r="B27" s="108">
        <v>786326.93446000002</v>
      </c>
      <c r="C27" s="108">
        <v>838085.83949000004</v>
      </c>
      <c r="D27" s="114">
        <f t="shared" si="1"/>
        <v>6.582364505362491E-2</v>
      </c>
    </row>
    <row r="28" spans="1:4" x14ac:dyDescent="0.25">
      <c r="A28" s="107" t="s">
        <v>164</v>
      </c>
      <c r="B28" s="108">
        <v>874700.33863999997</v>
      </c>
      <c r="C28" s="108">
        <v>788629.02381000004</v>
      </c>
      <c r="D28" s="114">
        <f t="shared" si="1"/>
        <v>-9.84009163227548E-2</v>
      </c>
    </row>
    <row r="29" spans="1:4" x14ac:dyDescent="0.25">
      <c r="A29" s="107" t="s">
        <v>165</v>
      </c>
      <c r="B29" s="108">
        <v>717635.06779999996</v>
      </c>
      <c r="C29" s="108">
        <v>705328.09146000003</v>
      </c>
      <c r="D29" s="114">
        <f t="shared" si="1"/>
        <v>-1.7149351936951062E-2</v>
      </c>
    </row>
    <row r="30" spans="1:4" x14ac:dyDescent="0.25">
      <c r="A30" s="107" t="s">
        <v>166</v>
      </c>
      <c r="B30" s="108">
        <v>610169.87658000004</v>
      </c>
      <c r="C30" s="108">
        <v>581403.36023999995</v>
      </c>
      <c r="D30" s="114">
        <f t="shared" si="1"/>
        <v>-4.7145094250205057E-2</v>
      </c>
    </row>
    <row r="31" spans="1:4" x14ac:dyDescent="0.25">
      <c r="A31" s="107" t="s">
        <v>167</v>
      </c>
      <c r="B31" s="108">
        <v>700461.44934000005</v>
      </c>
      <c r="C31" s="108">
        <v>522538.12357</v>
      </c>
      <c r="D31" s="114">
        <f t="shared" si="1"/>
        <v>-0.25400873372495492</v>
      </c>
    </row>
    <row r="32" spans="1:4" x14ac:dyDescent="0.25">
      <c r="A32" s="102"/>
      <c r="B32" s="103"/>
      <c r="C32" s="103"/>
      <c r="D32" s="102"/>
    </row>
    <row r="33" spans="1:4" ht="19.2" x14ac:dyDescent="0.35">
      <c r="A33" s="134" t="s">
        <v>64</v>
      </c>
      <c r="B33" s="134"/>
      <c r="C33" s="134"/>
      <c r="D33" s="134"/>
    </row>
    <row r="34" spans="1:4" ht="15.6" x14ac:dyDescent="0.3">
      <c r="A34" s="133" t="s">
        <v>68</v>
      </c>
      <c r="B34" s="133"/>
      <c r="C34" s="133"/>
      <c r="D34" s="133"/>
    </row>
    <row r="35" spans="1:4" x14ac:dyDescent="0.25">
      <c r="A35" s="102"/>
      <c r="B35" s="103"/>
      <c r="C35" s="103"/>
      <c r="D35" s="102"/>
    </row>
    <row r="36" spans="1:4" x14ac:dyDescent="0.25">
      <c r="A36" s="104" t="s">
        <v>66</v>
      </c>
      <c r="B36" s="105" t="s">
        <v>147</v>
      </c>
      <c r="C36" s="105" t="s">
        <v>148</v>
      </c>
      <c r="D36" s="106" t="s">
        <v>61</v>
      </c>
    </row>
    <row r="37" spans="1:4" x14ac:dyDescent="0.25">
      <c r="A37" s="107" t="s">
        <v>143</v>
      </c>
      <c r="B37" s="108">
        <v>596278.26129000005</v>
      </c>
      <c r="C37" s="108">
        <v>1638018.1877900001</v>
      </c>
      <c r="D37" s="114">
        <f t="shared" ref="D37:D46" si="2">(C37-B37)/B37</f>
        <v>1.7470701082516065</v>
      </c>
    </row>
    <row r="38" spans="1:4" x14ac:dyDescent="0.25">
      <c r="A38" s="107" t="s">
        <v>122</v>
      </c>
      <c r="B38" s="108">
        <v>177463.01910999999</v>
      </c>
      <c r="C38" s="108">
        <v>249138.95728999999</v>
      </c>
      <c r="D38" s="114">
        <f t="shared" si="2"/>
        <v>0.40389225056276007</v>
      </c>
    </row>
    <row r="39" spans="1:4" x14ac:dyDescent="0.25">
      <c r="A39" s="107" t="s">
        <v>127</v>
      </c>
      <c r="B39" s="108">
        <v>92607.31035</v>
      </c>
      <c r="C39" s="108">
        <v>125925.07401</v>
      </c>
      <c r="D39" s="114">
        <f t="shared" si="2"/>
        <v>0.35977466070528197</v>
      </c>
    </row>
    <row r="40" spans="1:4" x14ac:dyDescent="0.25">
      <c r="A40" s="107" t="s">
        <v>146</v>
      </c>
      <c r="B40" s="108">
        <v>522783.40360000002</v>
      </c>
      <c r="C40" s="108">
        <v>650465.29960999999</v>
      </c>
      <c r="D40" s="114">
        <f t="shared" si="2"/>
        <v>0.24423479232652512</v>
      </c>
    </row>
    <row r="41" spans="1:4" x14ac:dyDescent="0.25">
      <c r="A41" s="107" t="s">
        <v>137</v>
      </c>
      <c r="B41" s="108">
        <v>81743.420469999997</v>
      </c>
      <c r="C41" s="108">
        <v>100453.81226999999</v>
      </c>
      <c r="D41" s="114">
        <f t="shared" si="2"/>
        <v>0.22889171620689336</v>
      </c>
    </row>
    <row r="42" spans="1:4" x14ac:dyDescent="0.25">
      <c r="A42" s="107" t="s">
        <v>140</v>
      </c>
      <c r="B42" s="108">
        <v>1098446.9501</v>
      </c>
      <c r="C42" s="108">
        <v>1310672.4442199999</v>
      </c>
      <c r="D42" s="114">
        <f t="shared" si="2"/>
        <v>0.19320504654383119</v>
      </c>
    </row>
    <row r="43" spans="1:4" x14ac:dyDescent="0.25">
      <c r="A43" s="109" t="s">
        <v>138</v>
      </c>
      <c r="B43" s="108">
        <v>1488967.1361700001</v>
      </c>
      <c r="C43" s="108">
        <v>1725054.2871600001</v>
      </c>
      <c r="D43" s="114">
        <f t="shared" si="2"/>
        <v>0.15855766407126745</v>
      </c>
    </row>
    <row r="44" spans="1:4" x14ac:dyDescent="0.25">
      <c r="A44" s="107" t="s">
        <v>129</v>
      </c>
      <c r="B44" s="108">
        <v>337983.60911000002</v>
      </c>
      <c r="C44" s="108">
        <v>387141.47827999998</v>
      </c>
      <c r="D44" s="114">
        <f t="shared" si="2"/>
        <v>0.14544453590351791</v>
      </c>
    </row>
    <row r="45" spans="1:4" x14ac:dyDescent="0.25">
      <c r="A45" s="107" t="s">
        <v>141</v>
      </c>
      <c r="B45" s="108">
        <v>1364686.1126900001</v>
      </c>
      <c r="C45" s="108">
        <v>1531222.7966700001</v>
      </c>
      <c r="D45" s="114">
        <f t="shared" si="2"/>
        <v>0.12203295866456156</v>
      </c>
    </row>
    <row r="46" spans="1:4" x14ac:dyDescent="0.25">
      <c r="A46" s="107" t="s">
        <v>133</v>
      </c>
      <c r="B46" s="108">
        <v>231825.86559999999</v>
      </c>
      <c r="C46" s="108">
        <v>246462.80492</v>
      </c>
      <c r="D46" s="114">
        <f t="shared" si="2"/>
        <v>6.3137645500071435E-2</v>
      </c>
    </row>
    <row r="47" spans="1:4" x14ac:dyDescent="0.25">
      <c r="A47" s="102"/>
      <c r="B47" s="103"/>
      <c r="C47" s="103"/>
      <c r="D47" s="102"/>
    </row>
    <row r="48" spans="1:4" ht="19.2" x14ac:dyDescent="0.35">
      <c r="A48" s="134" t="s">
        <v>67</v>
      </c>
      <c r="B48" s="134"/>
      <c r="C48" s="134"/>
      <c r="D48" s="134"/>
    </row>
    <row r="49" spans="1:4" ht="15.6" x14ac:dyDescent="0.3">
      <c r="A49" s="133" t="s">
        <v>65</v>
      </c>
      <c r="B49" s="133"/>
      <c r="C49" s="133"/>
      <c r="D49" s="133"/>
    </row>
    <row r="50" spans="1:4" x14ac:dyDescent="0.25">
      <c r="A50" s="102"/>
      <c r="B50" s="103"/>
      <c r="C50" s="103"/>
      <c r="D50" s="102"/>
    </row>
    <row r="51" spans="1:4" x14ac:dyDescent="0.25">
      <c r="A51" s="104" t="s">
        <v>66</v>
      </c>
      <c r="B51" s="105" t="s">
        <v>147</v>
      </c>
      <c r="C51" s="105" t="s">
        <v>148</v>
      </c>
      <c r="D51" s="106" t="s">
        <v>61</v>
      </c>
    </row>
    <row r="52" spans="1:4" x14ac:dyDescent="0.25">
      <c r="A52" s="107" t="s">
        <v>136</v>
      </c>
      <c r="B52" s="108">
        <v>2729859.4945899998</v>
      </c>
      <c r="C52" s="108">
        <v>2791465.0079999999</v>
      </c>
      <c r="D52" s="114">
        <f t="shared" ref="D52:D61" si="3">(C52-B52)/B52</f>
        <v>2.2567283602723563E-2</v>
      </c>
    </row>
    <row r="53" spans="1:4" x14ac:dyDescent="0.25">
      <c r="A53" s="107" t="s">
        <v>134</v>
      </c>
      <c r="B53" s="108">
        <v>2609070.2843999998</v>
      </c>
      <c r="C53" s="108">
        <v>2697175.2529899999</v>
      </c>
      <c r="D53" s="114">
        <f t="shared" si="3"/>
        <v>3.3768721799789084E-2</v>
      </c>
    </row>
    <row r="54" spans="1:4" x14ac:dyDescent="0.25">
      <c r="A54" s="107" t="s">
        <v>138</v>
      </c>
      <c r="B54" s="108">
        <v>1488967.1361700001</v>
      </c>
      <c r="C54" s="108">
        <v>1725054.2871600001</v>
      </c>
      <c r="D54" s="114">
        <f t="shared" si="3"/>
        <v>0.15855766407126745</v>
      </c>
    </row>
    <row r="55" spans="1:4" x14ac:dyDescent="0.25">
      <c r="A55" s="107" t="s">
        <v>143</v>
      </c>
      <c r="B55" s="108">
        <v>596278.26129000005</v>
      </c>
      <c r="C55" s="108">
        <v>1638018.1877900001</v>
      </c>
      <c r="D55" s="114">
        <f t="shared" si="3"/>
        <v>1.7470701082516065</v>
      </c>
    </row>
    <row r="56" spans="1:4" x14ac:dyDescent="0.25">
      <c r="A56" s="107" t="s">
        <v>141</v>
      </c>
      <c r="B56" s="108">
        <v>1364686.1126900001</v>
      </c>
      <c r="C56" s="108">
        <v>1531222.7966700001</v>
      </c>
      <c r="D56" s="114">
        <f t="shared" si="3"/>
        <v>0.12203295866456156</v>
      </c>
    </row>
    <row r="57" spans="1:4" x14ac:dyDescent="0.25">
      <c r="A57" s="107" t="s">
        <v>135</v>
      </c>
      <c r="B57" s="108">
        <v>1519171.4793</v>
      </c>
      <c r="C57" s="108">
        <v>1414392.5436100001</v>
      </c>
      <c r="D57" s="114">
        <f t="shared" si="3"/>
        <v>-6.8971105051471693E-2</v>
      </c>
    </row>
    <row r="58" spans="1:4" x14ac:dyDescent="0.25">
      <c r="A58" s="107" t="s">
        <v>140</v>
      </c>
      <c r="B58" s="108">
        <v>1098446.9501</v>
      </c>
      <c r="C58" s="108">
        <v>1310672.4442199999</v>
      </c>
      <c r="D58" s="114">
        <f t="shared" si="3"/>
        <v>0.19320504654383119</v>
      </c>
    </row>
    <row r="59" spans="1:4" x14ac:dyDescent="0.25">
      <c r="A59" s="107" t="s">
        <v>121</v>
      </c>
      <c r="B59" s="108">
        <v>955103.80157999997</v>
      </c>
      <c r="C59" s="108">
        <v>958369.86173</v>
      </c>
      <c r="D59" s="114">
        <f t="shared" si="3"/>
        <v>3.4195865879678073E-3</v>
      </c>
    </row>
    <row r="60" spans="1:4" x14ac:dyDescent="0.25">
      <c r="A60" s="107" t="s">
        <v>139</v>
      </c>
      <c r="B60" s="108">
        <v>962223.58932999999</v>
      </c>
      <c r="C60" s="108">
        <v>897934.24046</v>
      </c>
      <c r="D60" s="114">
        <f t="shared" si="3"/>
        <v>-6.6813316138679274E-2</v>
      </c>
    </row>
    <row r="61" spans="1:4" x14ac:dyDescent="0.25">
      <c r="A61" s="107" t="s">
        <v>131</v>
      </c>
      <c r="B61" s="108">
        <v>748839.23950000003</v>
      </c>
      <c r="C61" s="108">
        <v>773484.71805000002</v>
      </c>
      <c r="D61" s="114">
        <f t="shared" si="3"/>
        <v>3.2911574674499948E-2</v>
      </c>
    </row>
    <row r="62" spans="1:4" x14ac:dyDescent="0.25">
      <c r="A62" s="102"/>
      <c r="B62" s="103"/>
      <c r="C62" s="103"/>
      <c r="D62" s="102"/>
    </row>
    <row r="63" spans="1:4" ht="19.2" x14ac:dyDescent="0.35">
      <c r="A63" s="134" t="s">
        <v>69</v>
      </c>
      <c r="B63" s="134"/>
      <c r="C63" s="134"/>
      <c r="D63" s="134"/>
    </row>
    <row r="64" spans="1:4" ht="15.6" x14ac:dyDescent="0.3">
      <c r="A64" s="133" t="s">
        <v>70</v>
      </c>
      <c r="B64" s="133"/>
      <c r="C64" s="133"/>
      <c r="D64" s="133"/>
    </row>
    <row r="65" spans="1:4" x14ac:dyDescent="0.25">
      <c r="A65" s="102"/>
      <c r="B65" s="103"/>
      <c r="C65" s="103"/>
      <c r="D65" s="102"/>
    </row>
    <row r="66" spans="1:4" x14ac:dyDescent="0.25">
      <c r="A66" s="104" t="s">
        <v>71</v>
      </c>
      <c r="B66" s="105" t="s">
        <v>147</v>
      </c>
      <c r="C66" s="105" t="s">
        <v>148</v>
      </c>
      <c r="D66" s="106" t="s">
        <v>61</v>
      </c>
    </row>
    <row r="67" spans="1:4" x14ac:dyDescent="0.25">
      <c r="A67" s="107" t="s">
        <v>168</v>
      </c>
      <c r="B67" s="113">
        <v>7887625.8642899999</v>
      </c>
      <c r="C67" s="113">
        <v>8800137.82711</v>
      </c>
      <c r="D67" s="114">
        <f t="shared" ref="D67:D76" si="4">(C67-B67)/B67</f>
        <v>0.11568905251341295</v>
      </c>
    </row>
    <row r="68" spans="1:4" x14ac:dyDescent="0.25">
      <c r="A68" s="107" t="s">
        <v>169</v>
      </c>
      <c r="B68" s="113">
        <v>1486855.9087700001</v>
      </c>
      <c r="C68" s="113">
        <v>1711812.9924699999</v>
      </c>
      <c r="D68" s="114">
        <f t="shared" si="4"/>
        <v>0.15129716495937751</v>
      </c>
    </row>
    <row r="69" spans="1:4" x14ac:dyDescent="0.25">
      <c r="A69" s="107" t="s">
        <v>170</v>
      </c>
      <c r="B69" s="113">
        <v>1308257.72352</v>
      </c>
      <c r="C69" s="113">
        <v>1346600.6956100001</v>
      </c>
      <c r="D69" s="114">
        <f t="shared" si="4"/>
        <v>2.9308424021250494E-2</v>
      </c>
    </row>
    <row r="70" spans="1:4" x14ac:dyDescent="0.25">
      <c r="A70" s="107" t="s">
        <v>171</v>
      </c>
      <c r="B70" s="113">
        <v>1263802.69533</v>
      </c>
      <c r="C70" s="113">
        <v>1238661.0919600001</v>
      </c>
      <c r="D70" s="114">
        <f t="shared" si="4"/>
        <v>-1.9893614298262766E-2</v>
      </c>
    </row>
    <row r="71" spans="1:4" x14ac:dyDescent="0.25">
      <c r="A71" s="107" t="s">
        <v>172</v>
      </c>
      <c r="B71" s="113">
        <v>1156988.45719</v>
      </c>
      <c r="C71" s="113">
        <v>1190186.5445300001</v>
      </c>
      <c r="D71" s="114">
        <f t="shared" si="4"/>
        <v>2.8693533745901768E-2</v>
      </c>
    </row>
    <row r="72" spans="1:4" x14ac:dyDescent="0.25">
      <c r="A72" s="107" t="s">
        <v>173</v>
      </c>
      <c r="B72" s="113">
        <v>804789.16318999999</v>
      </c>
      <c r="C72" s="113">
        <v>919549.92744999996</v>
      </c>
      <c r="D72" s="114">
        <f t="shared" si="4"/>
        <v>0.14259730313106425</v>
      </c>
    </row>
    <row r="73" spans="1:4" x14ac:dyDescent="0.25">
      <c r="A73" s="107" t="s">
        <v>174</v>
      </c>
      <c r="B73" s="113">
        <v>408263.50336999999</v>
      </c>
      <c r="C73" s="113">
        <v>448345.67238</v>
      </c>
      <c r="D73" s="114">
        <f t="shared" si="4"/>
        <v>9.8177203397175686E-2</v>
      </c>
    </row>
    <row r="74" spans="1:4" x14ac:dyDescent="0.25">
      <c r="A74" s="107" t="s">
        <v>175</v>
      </c>
      <c r="B74" s="113">
        <v>254275.68302999999</v>
      </c>
      <c r="C74" s="113">
        <v>381203.86878000002</v>
      </c>
      <c r="D74" s="114">
        <f t="shared" si="4"/>
        <v>0.49917547851016797</v>
      </c>
    </row>
    <row r="75" spans="1:4" x14ac:dyDescent="0.25">
      <c r="A75" s="107" t="s">
        <v>176</v>
      </c>
      <c r="B75" s="113">
        <v>428656.47052999999</v>
      </c>
      <c r="C75" s="113">
        <v>374946.02695000003</v>
      </c>
      <c r="D75" s="114">
        <f t="shared" si="4"/>
        <v>-0.12529950501759887</v>
      </c>
    </row>
    <row r="76" spans="1:4" x14ac:dyDescent="0.25">
      <c r="A76" s="107" t="s">
        <v>177</v>
      </c>
      <c r="B76" s="113">
        <v>269868.46865</v>
      </c>
      <c r="C76" s="113">
        <v>370522.49778999999</v>
      </c>
      <c r="D76" s="114">
        <f t="shared" si="4"/>
        <v>0.37297439616979128</v>
      </c>
    </row>
    <row r="77" spans="1:4" x14ac:dyDescent="0.25">
      <c r="A77" s="102"/>
      <c r="B77" s="103"/>
      <c r="C77" s="103"/>
      <c r="D77" s="102"/>
    </row>
    <row r="78" spans="1:4" ht="19.2" x14ac:dyDescent="0.35">
      <c r="A78" s="134" t="s">
        <v>72</v>
      </c>
      <c r="B78" s="134"/>
      <c r="C78" s="134"/>
      <c r="D78" s="134"/>
    </row>
    <row r="79" spans="1:4" ht="15.6" x14ac:dyDescent="0.3">
      <c r="A79" s="133" t="s">
        <v>73</v>
      </c>
      <c r="B79" s="133"/>
      <c r="C79" s="133"/>
      <c r="D79" s="133"/>
    </row>
    <row r="80" spans="1:4" x14ac:dyDescent="0.25">
      <c r="A80" s="102"/>
      <c r="B80" s="103"/>
      <c r="C80" s="103"/>
      <c r="D80" s="102"/>
    </row>
    <row r="81" spans="1:4" x14ac:dyDescent="0.25">
      <c r="A81" s="104" t="s">
        <v>71</v>
      </c>
      <c r="B81" s="105" t="s">
        <v>147</v>
      </c>
      <c r="C81" s="105" t="s">
        <v>148</v>
      </c>
      <c r="D81" s="106" t="s">
        <v>61</v>
      </c>
    </row>
    <row r="82" spans="1:4" x14ac:dyDescent="0.25">
      <c r="A82" s="107" t="s">
        <v>178</v>
      </c>
      <c r="B82" s="113">
        <v>1825.7526800000001</v>
      </c>
      <c r="C82" s="113">
        <v>10044.944439999999</v>
      </c>
      <c r="D82" s="114">
        <f t="shared" ref="D82:D91" si="5">(C82-B82)/B82</f>
        <v>4.501810048007159</v>
      </c>
    </row>
    <row r="83" spans="1:4" x14ac:dyDescent="0.25">
      <c r="A83" s="107" t="s">
        <v>179</v>
      </c>
      <c r="B83" s="113">
        <v>37504.705199999997</v>
      </c>
      <c r="C83" s="113">
        <v>100184.47502</v>
      </c>
      <c r="D83" s="114">
        <f t="shared" si="5"/>
        <v>1.6712508333487717</v>
      </c>
    </row>
    <row r="84" spans="1:4" x14ac:dyDescent="0.25">
      <c r="A84" s="107" t="s">
        <v>180</v>
      </c>
      <c r="B84" s="113">
        <v>4434.1221999999998</v>
      </c>
      <c r="C84" s="113">
        <v>10280.19363</v>
      </c>
      <c r="D84" s="114">
        <f t="shared" si="5"/>
        <v>1.3184281276686511</v>
      </c>
    </row>
    <row r="85" spans="1:4" x14ac:dyDescent="0.25">
      <c r="A85" s="107" t="s">
        <v>181</v>
      </c>
      <c r="B85" s="113">
        <v>1336.26017</v>
      </c>
      <c r="C85" s="113">
        <v>3096.9045299999998</v>
      </c>
      <c r="D85" s="114">
        <f t="shared" si="5"/>
        <v>1.3175909897845715</v>
      </c>
    </row>
    <row r="86" spans="1:4" x14ac:dyDescent="0.25">
      <c r="A86" s="107" t="s">
        <v>182</v>
      </c>
      <c r="B86" s="113">
        <v>1729.6318900000001</v>
      </c>
      <c r="C86" s="113">
        <v>3640.2040699999998</v>
      </c>
      <c r="D86" s="114">
        <f t="shared" si="5"/>
        <v>1.1046120223881855</v>
      </c>
    </row>
    <row r="87" spans="1:4" x14ac:dyDescent="0.25">
      <c r="A87" s="107" t="s">
        <v>183</v>
      </c>
      <c r="B87" s="113">
        <v>1926.3549700000001</v>
      </c>
      <c r="C87" s="113">
        <v>3809.0664000000002</v>
      </c>
      <c r="D87" s="114">
        <f t="shared" si="5"/>
        <v>0.97734397830115394</v>
      </c>
    </row>
    <row r="88" spans="1:4" x14ac:dyDescent="0.25">
      <c r="A88" s="107" t="s">
        <v>184</v>
      </c>
      <c r="B88" s="113">
        <v>7770.0636699999995</v>
      </c>
      <c r="C88" s="113">
        <v>15304.91042</v>
      </c>
      <c r="D88" s="114">
        <f t="shared" si="5"/>
        <v>0.96972780018416516</v>
      </c>
    </row>
    <row r="89" spans="1:4" x14ac:dyDescent="0.25">
      <c r="A89" s="107" t="s">
        <v>185</v>
      </c>
      <c r="B89" s="113">
        <v>1061.90398</v>
      </c>
      <c r="C89" s="113">
        <v>2036.8531700000001</v>
      </c>
      <c r="D89" s="114">
        <f t="shared" si="5"/>
        <v>0.91811426302404475</v>
      </c>
    </row>
    <row r="90" spans="1:4" x14ac:dyDescent="0.25">
      <c r="A90" s="107" t="s">
        <v>186</v>
      </c>
      <c r="B90" s="113">
        <v>527.36580000000004</v>
      </c>
      <c r="C90" s="113">
        <v>1008.49005</v>
      </c>
      <c r="D90" s="114">
        <f t="shared" si="5"/>
        <v>0.91231598636089017</v>
      </c>
    </row>
    <row r="91" spans="1:4" x14ac:dyDescent="0.25">
      <c r="A91" s="107" t="s">
        <v>187</v>
      </c>
      <c r="B91" s="113">
        <v>20595.486349999999</v>
      </c>
      <c r="C91" s="113">
        <v>34485.005149999997</v>
      </c>
      <c r="D91" s="114">
        <f t="shared" si="5"/>
        <v>0.67439625187583874</v>
      </c>
    </row>
    <row r="92" spans="1:4" x14ac:dyDescent="0.25">
      <c r="A92" s="102" t="s">
        <v>110</v>
      </c>
      <c r="B92" s="103"/>
      <c r="C92" s="103"/>
      <c r="D92" s="102"/>
    </row>
  </sheetData>
  <mergeCells count="12">
    <mergeCell ref="A79:D79"/>
    <mergeCell ref="A2:D2"/>
    <mergeCell ref="A3:D3"/>
    <mergeCell ref="A18:D18"/>
    <mergeCell ref="A19:D19"/>
    <mergeCell ref="A33:D33"/>
    <mergeCell ref="A34:D34"/>
    <mergeCell ref="A48:D48"/>
    <mergeCell ref="A49:D49"/>
    <mergeCell ref="A63:D63"/>
    <mergeCell ref="A64:D64"/>
    <mergeCell ref="A78:D7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9"/>
  <sheetViews>
    <sheetView showGridLines="0" topLeftCell="A5" zoomScale="80" zoomScaleNormal="80" workbookViewId="0">
      <selection activeCell="E49" sqref="E49"/>
    </sheetView>
  </sheetViews>
  <sheetFormatPr defaultColWidth="9.109375" defaultRowHeight="13.2" x14ac:dyDescent="0.25"/>
  <cols>
    <col min="1" max="1" width="44.6640625" style="16" customWidth="1"/>
    <col min="2" max="2" width="16" style="17" customWidth="1"/>
    <col min="3" max="3" width="16" style="16" customWidth="1"/>
    <col min="4" max="4" width="10.33203125" style="16" customWidth="1"/>
    <col min="5" max="5" width="14" style="16" bestFit="1" customWidth="1"/>
    <col min="6" max="7" width="15.5546875" style="16" bestFit="1" customWidth="1"/>
    <col min="8" max="8" width="10.5546875" style="16" bestFit="1" customWidth="1"/>
    <col min="9" max="9" width="14" style="16" bestFit="1" customWidth="1"/>
    <col min="10" max="10" width="15.5546875" style="16" bestFit="1" customWidth="1"/>
    <col min="11" max="11" width="16.21875" style="16" bestFit="1" customWidth="1"/>
    <col min="12" max="12" width="10.5546875" style="16" bestFit="1" customWidth="1"/>
    <col min="13" max="13" width="10.6640625" style="16" bestFit="1" customWidth="1"/>
    <col min="14" max="16384" width="9.109375" style="16"/>
  </cols>
  <sheetData>
    <row r="1" spans="1:13" ht="24.6" x14ac:dyDescent="0.4">
      <c r="B1" s="132" t="s">
        <v>219</v>
      </c>
      <c r="C1" s="132"/>
      <c r="D1" s="132"/>
      <c r="E1" s="132"/>
      <c r="F1" s="132"/>
      <c r="G1" s="132"/>
      <c r="H1" s="132"/>
      <c r="I1" s="132"/>
      <c r="J1" s="132"/>
    </row>
    <row r="5" spans="1:13" ht="24.6" x14ac:dyDescent="0.25">
      <c r="A5" s="136" t="s">
        <v>107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8"/>
    </row>
    <row r="6" spans="1:13" ht="17.399999999999999" x14ac:dyDescent="0.25">
      <c r="A6" s="68"/>
      <c r="B6" s="135" t="str">
        <f>SEKTOR_USD!B6</f>
        <v>1 - 31 AĞUSTOS</v>
      </c>
      <c r="C6" s="135"/>
      <c r="D6" s="135"/>
      <c r="E6" s="135"/>
      <c r="F6" s="135" t="str">
        <f>SEKTOR_USD!F6</f>
        <v>1 OCAK  -  31 AĞUSTOS</v>
      </c>
      <c r="G6" s="135"/>
      <c r="H6" s="135"/>
      <c r="I6" s="135"/>
      <c r="J6" s="135" t="s">
        <v>100</v>
      </c>
      <c r="K6" s="135"/>
      <c r="L6" s="135"/>
      <c r="M6" s="135"/>
    </row>
    <row r="7" spans="1:13" ht="27.6" x14ac:dyDescent="0.25">
      <c r="A7" s="115" t="s">
        <v>1</v>
      </c>
      <c r="B7" s="125">
        <f>SEKTOR_USD!B7</f>
        <v>2025</v>
      </c>
      <c r="C7" s="126">
        <f>SEKTOR_USD!C7</f>
        <v>2026</v>
      </c>
      <c r="D7" s="127" t="s">
        <v>111</v>
      </c>
      <c r="E7" s="127" t="s">
        <v>112</v>
      </c>
      <c r="F7" s="125">
        <f>SEKTOR_USD!F7</f>
        <v>2025</v>
      </c>
      <c r="G7" s="126">
        <f>SEKTOR_USD!G7</f>
        <v>2026</v>
      </c>
      <c r="H7" s="127" t="s">
        <v>111</v>
      </c>
      <c r="I7" s="127" t="s">
        <v>112</v>
      </c>
      <c r="J7" s="125" t="str">
        <f>SEKTOR_USD!J7</f>
        <v>2024 - 2025</v>
      </c>
      <c r="K7" s="126" t="str">
        <f>SEKTOR_USD!K7</f>
        <v>2025 - 2026</v>
      </c>
      <c r="L7" s="127" t="s">
        <v>111</v>
      </c>
      <c r="M7" s="127" t="s">
        <v>112</v>
      </c>
    </row>
    <row r="8" spans="1:13" ht="16.8" x14ac:dyDescent="0.3">
      <c r="A8" s="70" t="s">
        <v>2</v>
      </c>
      <c r="B8" s="71">
        <f>SEKTOR_USD!B8*$B$47</f>
        <v>110471780.76201998</v>
      </c>
      <c r="C8" s="71">
        <f>SEKTOR_USD!C8*$C$47</f>
        <v>135054811.13246107</v>
      </c>
      <c r="D8" s="72">
        <f t="shared" ref="D8:D42" si="0">(C8-B8)/B8*100</f>
        <v>22.252769169529582</v>
      </c>
      <c r="E8" s="72">
        <f t="shared" ref="E8:E43" si="1">C8/C$43*100</f>
        <v>13.964281240466953</v>
      </c>
      <c r="F8" s="71">
        <f>SEKTOR_USD!F8*$B$48</f>
        <v>883709174.4763844</v>
      </c>
      <c r="G8" s="71">
        <f>SEKTOR_USD!G8*$C$48</f>
        <v>1086809323.8786931</v>
      </c>
      <c r="H8" s="72">
        <f t="shared" ref="H8:H42" si="2">(G8-F8)/F8*100</f>
        <v>22.9826910558725</v>
      </c>
      <c r="I8" s="72">
        <f t="shared" ref="I8:I43" si="3">G8/G$43*100</f>
        <v>14.875303424413385</v>
      </c>
      <c r="J8" s="71">
        <f>SEKTOR_USD!J8*$B$49</f>
        <v>1337861930.8111446</v>
      </c>
      <c r="K8" s="71">
        <f>SEKTOR_USD!K8*$C$49</f>
        <v>1648235505.8142564</v>
      </c>
      <c r="L8" s="72">
        <f t="shared" ref="L8:L42" si="4">(K8-J8)/J8*100</f>
        <v>23.199223167590439</v>
      </c>
      <c r="M8" s="72">
        <f t="shared" ref="M8:M43" si="5">K8/K$43*100</f>
        <v>15.243296294440508</v>
      </c>
    </row>
    <row r="9" spans="1:13" s="18" customFormat="1" ht="15.6" x14ac:dyDescent="0.3">
      <c r="A9" s="73" t="s">
        <v>3</v>
      </c>
      <c r="B9" s="71">
        <f>SEKTOR_USD!B9*$B$47</f>
        <v>69879202.344914764</v>
      </c>
      <c r="C9" s="71">
        <f>SEKTOR_USD!C9*$C$47</f>
        <v>85469989.926394656</v>
      </c>
      <c r="D9" s="74">
        <f t="shared" si="0"/>
        <v>22.31105544755043</v>
      </c>
      <c r="E9" s="74">
        <f t="shared" si="1"/>
        <v>8.8373525307546963</v>
      </c>
      <c r="F9" s="71">
        <f>SEKTOR_USD!F9*$B$48</f>
        <v>589987425.2288053</v>
      </c>
      <c r="G9" s="71">
        <f>SEKTOR_USD!G9*$C$48</f>
        <v>733388858.43659437</v>
      </c>
      <c r="H9" s="74">
        <f t="shared" si="2"/>
        <v>24.30584569699532</v>
      </c>
      <c r="I9" s="74">
        <f t="shared" si="3"/>
        <v>10.037990618624997</v>
      </c>
      <c r="J9" s="71">
        <f>SEKTOR_USD!J9*$B$49</f>
        <v>901484645.77216351</v>
      </c>
      <c r="K9" s="71">
        <f>SEKTOR_USD!K9*$C$49</f>
        <v>1110620693.0605347</v>
      </c>
      <c r="L9" s="74">
        <f t="shared" si="4"/>
        <v>23.199069254167547</v>
      </c>
      <c r="M9" s="74">
        <f t="shared" si="5"/>
        <v>10.2712993594293</v>
      </c>
    </row>
    <row r="10" spans="1:13" ht="13.8" x14ac:dyDescent="0.25">
      <c r="A10" s="75" t="str">
        <f>SEKTOR_USD!A10</f>
        <v xml:space="preserve"> Hububat, Bakliyat, Yağlı Tohumlar ve Mamulleri </v>
      </c>
      <c r="B10" s="76">
        <f>SEKTOR_USD!B10*$B$47</f>
        <v>39021835.529808663</v>
      </c>
      <c r="C10" s="76">
        <f>SEKTOR_USD!C10*$C$47</f>
        <v>45884878.241662301</v>
      </c>
      <c r="D10" s="77">
        <f t="shared" si="0"/>
        <v>17.587698319857303</v>
      </c>
      <c r="E10" s="77">
        <f t="shared" si="1"/>
        <v>4.7443651883138873</v>
      </c>
      <c r="F10" s="76">
        <f>SEKTOR_USD!F10*$B$48</f>
        <v>307977649.88714975</v>
      </c>
      <c r="G10" s="76">
        <f>SEKTOR_USD!G10*$C$48</f>
        <v>357844191.10189545</v>
      </c>
      <c r="H10" s="77">
        <f t="shared" si="2"/>
        <v>16.191610408423461</v>
      </c>
      <c r="I10" s="77">
        <f t="shared" si="3"/>
        <v>4.8978609258771941</v>
      </c>
      <c r="J10" s="76">
        <f>SEKTOR_USD!J10*$B$49</f>
        <v>451593826.42608088</v>
      </c>
      <c r="K10" s="76">
        <f>SEKTOR_USD!K10*$C$49</f>
        <v>540165283.25273907</v>
      </c>
      <c r="L10" s="77">
        <f t="shared" si="4"/>
        <v>19.613079640085825</v>
      </c>
      <c r="M10" s="77">
        <f t="shared" si="5"/>
        <v>4.995584327328392</v>
      </c>
    </row>
    <row r="11" spans="1:13" ht="13.8" x14ac:dyDescent="0.25">
      <c r="A11" s="75" t="str">
        <f>SEKTOR_USD!A11</f>
        <v xml:space="preserve"> Yaş Meyve ve Sebze  </v>
      </c>
      <c r="B11" s="76">
        <f>SEKTOR_USD!B11*$B$47</f>
        <v>7250450.4043204524</v>
      </c>
      <c r="C11" s="76">
        <f>SEKTOR_USD!C11*$C$47</f>
        <v>11928286.955800569</v>
      </c>
      <c r="D11" s="77">
        <f t="shared" si="0"/>
        <v>64.517875312858536</v>
      </c>
      <c r="E11" s="77">
        <f t="shared" si="1"/>
        <v>1.2333507586369623</v>
      </c>
      <c r="F11" s="76">
        <f>SEKTOR_USD!F11*$B$48</f>
        <v>76183945.377099007</v>
      </c>
      <c r="G11" s="76">
        <f>SEKTOR_USD!G11*$C$48</f>
        <v>131362222.01654609</v>
      </c>
      <c r="H11" s="77">
        <f t="shared" si="2"/>
        <v>72.427696368733535</v>
      </c>
      <c r="I11" s="77">
        <f t="shared" si="3"/>
        <v>1.7979721631642773</v>
      </c>
      <c r="J11" s="76">
        <f>SEKTOR_USD!J11*$B$49</f>
        <v>120467442.96106623</v>
      </c>
      <c r="K11" s="76">
        <f>SEKTOR_USD!K11*$C$49</f>
        <v>203993021.99481416</v>
      </c>
      <c r="L11" s="77">
        <f t="shared" si="4"/>
        <v>69.334566236906412</v>
      </c>
      <c r="M11" s="77">
        <f t="shared" si="5"/>
        <v>1.8865787475735227</v>
      </c>
    </row>
    <row r="12" spans="1:13" ht="13.8" x14ac:dyDescent="0.25">
      <c r="A12" s="75" t="str">
        <f>SEKTOR_USD!A12</f>
        <v xml:space="preserve"> Meyve Sebze Mamulleri </v>
      </c>
      <c r="B12" s="76">
        <f>SEKTOR_USD!B12*$B$47</f>
        <v>8554937.4364756085</v>
      </c>
      <c r="C12" s="76">
        <f>SEKTOR_USD!C12*$C$47</f>
        <v>9626668.7473805826</v>
      </c>
      <c r="D12" s="77">
        <f t="shared" si="0"/>
        <v>12.527634700581714</v>
      </c>
      <c r="E12" s="77">
        <f t="shared" si="1"/>
        <v>0.99537001806909631</v>
      </c>
      <c r="F12" s="76">
        <f>SEKTOR_USD!F12*$B$48</f>
        <v>64137796.211596698</v>
      </c>
      <c r="G12" s="76">
        <f>SEKTOR_USD!G12*$C$48</f>
        <v>72392699.02444984</v>
      </c>
      <c r="H12" s="77">
        <f t="shared" si="2"/>
        <v>12.870574451325755</v>
      </c>
      <c r="I12" s="77">
        <f t="shared" si="3"/>
        <v>0.99084847731866077</v>
      </c>
      <c r="J12" s="76">
        <f>SEKTOR_USD!J12*$B$49</f>
        <v>98767561.437263727</v>
      </c>
      <c r="K12" s="76">
        <f>SEKTOR_USD!K12*$C$49</f>
        <v>110910929.64329518</v>
      </c>
      <c r="L12" s="77">
        <f t="shared" si="4"/>
        <v>12.29489523617004</v>
      </c>
      <c r="M12" s="77">
        <f t="shared" si="5"/>
        <v>1.0257321583479566</v>
      </c>
    </row>
    <row r="13" spans="1:13" ht="13.8" x14ac:dyDescent="0.25">
      <c r="A13" s="75" t="str">
        <f>SEKTOR_USD!A13</f>
        <v xml:space="preserve"> Kuru Meyve ve Mamulleri  </v>
      </c>
      <c r="B13" s="76">
        <f>SEKTOR_USD!B13*$B$47</f>
        <v>4538786.3000789229</v>
      </c>
      <c r="C13" s="76">
        <f>SEKTOR_USD!C13*$C$47</f>
        <v>4833696.8550782278</v>
      </c>
      <c r="D13" s="77">
        <f t="shared" si="0"/>
        <v>6.4975642275596197</v>
      </c>
      <c r="E13" s="77">
        <f t="shared" si="1"/>
        <v>0.49979043137730372</v>
      </c>
      <c r="F13" s="76">
        <f>SEKTOR_USD!F13*$B$48</f>
        <v>41872020.05796238</v>
      </c>
      <c r="G13" s="76">
        <f>SEKTOR_USD!G13*$C$48</f>
        <v>43528774.113163106</v>
      </c>
      <c r="H13" s="77">
        <f t="shared" si="2"/>
        <v>3.9567091649920947</v>
      </c>
      <c r="I13" s="77">
        <f t="shared" si="3"/>
        <v>0.59578410711014895</v>
      </c>
      <c r="J13" s="76">
        <f>SEKTOR_USD!J13*$B$49</f>
        <v>70075735.514040351</v>
      </c>
      <c r="K13" s="76">
        <f>SEKTOR_USD!K13*$C$49</f>
        <v>70813609.599550694</v>
      </c>
      <c r="L13" s="77">
        <f t="shared" si="4"/>
        <v>1.0529665940680752</v>
      </c>
      <c r="M13" s="77">
        <f t="shared" si="5"/>
        <v>0.65490206284054642</v>
      </c>
    </row>
    <row r="14" spans="1:13" ht="13.8" x14ac:dyDescent="0.25">
      <c r="A14" s="75" t="str">
        <f>SEKTOR_USD!A14</f>
        <v xml:space="preserve"> Fındık ve Mamulleri </v>
      </c>
      <c r="B14" s="76">
        <f>SEKTOR_USD!B14*$B$47</f>
        <v>5017930.338924353</v>
      </c>
      <c r="C14" s="76">
        <f>SEKTOR_USD!C14*$C$47</f>
        <v>5560202.069330412</v>
      </c>
      <c r="D14" s="77">
        <f t="shared" si="0"/>
        <v>10.806681117105757</v>
      </c>
      <c r="E14" s="77">
        <f t="shared" si="1"/>
        <v>0.57490899286663055</v>
      </c>
      <c r="F14" s="76">
        <f>SEKTOR_USD!F14*$B$48</f>
        <v>55802258.252946258</v>
      </c>
      <c r="G14" s="76">
        <f>SEKTOR_USD!G14*$C$48</f>
        <v>78507274.224930212</v>
      </c>
      <c r="H14" s="77">
        <f t="shared" si="2"/>
        <v>40.688346104317688</v>
      </c>
      <c r="I14" s="77">
        <f t="shared" si="3"/>
        <v>1.0745394794292491</v>
      </c>
      <c r="J14" s="76">
        <f>SEKTOR_USD!J14*$B$49</f>
        <v>94231758.753541991</v>
      </c>
      <c r="K14" s="76">
        <f>SEKTOR_USD!K14*$C$49</f>
        <v>111159334.90690616</v>
      </c>
      <c r="L14" s="77">
        <f t="shared" si="4"/>
        <v>17.963769728247687</v>
      </c>
      <c r="M14" s="77">
        <f t="shared" si="5"/>
        <v>1.0280294726704327</v>
      </c>
    </row>
    <row r="15" spans="1:13" ht="13.8" x14ac:dyDescent="0.25">
      <c r="A15" s="75" t="str">
        <f>SEKTOR_USD!A15</f>
        <v xml:space="preserve"> Zeytin ve Zeytinyağı </v>
      </c>
      <c r="B15" s="76">
        <f>SEKTOR_USD!B15*$B$47</f>
        <v>1327558.8418358879</v>
      </c>
      <c r="C15" s="76">
        <f>SEKTOR_USD!C15*$C$47</f>
        <v>1211111.3208567286</v>
      </c>
      <c r="D15" s="77">
        <f t="shared" si="0"/>
        <v>-8.7715525149998932</v>
      </c>
      <c r="E15" s="77">
        <f t="shared" si="1"/>
        <v>0.1252254470325331</v>
      </c>
      <c r="F15" s="76">
        <f>SEKTOR_USD!F15*$B$48</f>
        <v>13226202.207589326</v>
      </c>
      <c r="G15" s="76">
        <f>SEKTOR_USD!G15*$C$48</f>
        <v>10972891.73588708</v>
      </c>
      <c r="H15" s="77">
        <f t="shared" si="2"/>
        <v>-17.036715727885017</v>
      </c>
      <c r="I15" s="77">
        <f t="shared" si="3"/>
        <v>0.15018742517963271</v>
      </c>
      <c r="J15" s="76">
        <f>SEKTOR_USD!J15*$B$49</f>
        <v>22494978.62435453</v>
      </c>
      <c r="K15" s="76">
        <f>SEKTOR_USD!K15*$C$49</f>
        <v>17357475.165682971</v>
      </c>
      <c r="L15" s="77">
        <f t="shared" si="4"/>
        <v>-22.838445612521554</v>
      </c>
      <c r="M15" s="77">
        <f t="shared" si="5"/>
        <v>0.16052629368834573</v>
      </c>
    </row>
    <row r="16" spans="1:13" ht="13.8" x14ac:dyDescent="0.25">
      <c r="A16" s="75" t="str">
        <f>SEKTOR_USD!A16</f>
        <v xml:space="preserve"> Tütün </v>
      </c>
      <c r="B16" s="76">
        <f>SEKTOR_USD!B16*$B$47</f>
        <v>3783575.3845368419</v>
      </c>
      <c r="C16" s="76">
        <f>SEKTOR_USD!C16*$C$47</f>
        <v>6029046.7378543327</v>
      </c>
      <c r="D16" s="77">
        <f t="shared" si="0"/>
        <v>59.347868751196174</v>
      </c>
      <c r="E16" s="77">
        <f t="shared" si="1"/>
        <v>0.62338619078696378</v>
      </c>
      <c r="F16" s="76">
        <f>SEKTOR_USD!F16*$B$48</f>
        <v>26532642.474556409</v>
      </c>
      <c r="G16" s="76">
        <f>SEKTOR_USD!G16*$C$48</f>
        <v>33719913.307101272</v>
      </c>
      <c r="H16" s="77">
        <f t="shared" si="2"/>
        <v>27.088409454267993</v>
      </c>
      <c r="I16" s="77">
        <f t="shared" si="3"/>
        <v>0.46152892772203774</v>
      </c>
      <c r="J16" s="76">
        <f>SEKTOR_USD!J16*$B$49</f>
        <v>38160316.115675174</v>
      </c>
      <c r="K16" s="76">
        <f>SEKTOR_USD!K16*$C$49</f>
        <v>49125978.176084906</v>
      </c>
      <c r="L16" s="77">
        <f t="shared" si="4"/>
        <v>28.735773642884865</v>
      </c>
      <c r="M16" s="77">
        <f t="shared" si="5"/>
        <v>0.45432939555706253</v>
      </c>
    </row>
    <row r="17" spans="1:13" ht="13.8" x14ac:dyDescent="0.25">
      <c r="A17" s="75" t="str">
        <f>SEKTOR_USD!A17</f>
        <v xml:space="preserve"> Süs Bitkileri ve Mamulleri</v>
      </c>
      <c r="B17" s="76">
        <f>SEKTOR_USD!B17*$B$47</f>
        <v>384128.10893403715</v>
      </c>
      <c r="C17" s="76">
        <f>SEKTOR_USD!C17*$C$47</f>
        <v>396098.99843149725</v>
      </c>
      <c r="D17" s="77">
        <f t="shared" si="0"/>
        <v>3.1163794627473491</v>
      </c>
      <c r="E17" s="77">
        <f t="shared" si="1"/>
        <v>4.0955503671318276E-2</v>
      </c>
      <c r="F17" s="76">
        <f>SEKTOR_USD!F17*$B$48</f>
        <v>4254910.7599054435</v>
      </c>
      <c r="G17" s="76">
        <f>SEKTOR_USD!G17*$C$48</f>
        <v>5060892.9126212085</v>
      </c>
      <c r="H17" s="77">
        <f t="shared" si="2"/>
        <v>18.942398517746497</v>
      </c>
      <c r="I17" s="77">
        <f t="shared" si="3"/>
        <v>6.9269112823793291E-2</v>
      </c>
      <c r="J17" s="76">
        <f>SEKTOR_USD!J17*$B$49</f>
        <v>5693025.9401406264</v>
      </c>
      <c r="K17" s="76">
        <f>SEKTOR_USD!K17*$C$49</f>
        <v>7095060.3214615248</v>
      </c>
      <c r="L17" s="77">
        <f t="shared" si="4"/>
        <v>24.627226295165379</v>
      </c>
      <c r="M17" s="77">
        <f t="shared" si="5"/>
        <v>6.5616901423038665E-2</v>
      </c>
    </row>
    <row r="18" spans="1:13" s="18" customFormat="1" ht="15.6" x14ac:dyDescent="0.3">
      <c r="A18" s="73" t="s">
        <v>12</v>
      </c>
      <c r="B18" s="71">
        <f>SEKTOR_USD!B18*$B$47</f>
        <v>13808698.891831253</v>
      </c>
      <c r="C18" s="71">
        <f>SEKTOR_USD!C18*$C$47</f>
        <v>18535578.279880796</v>
      </c>
      <c r="D18" s="74">
        <f t="shared" si="0"/>
        <v>34.231171416488785</v>
      </c>
      <c r="E18" s="74">
        <f t="shared" si="1"/>
        <v>1.9165257859720453</v>
      </c>
      <c r="F18" s="71">
        <f>SEKTOR_USD!F18*$B$48</f>
        <v>96104769.873968035</v>
      </c>
      <c r="G18" s="71">
        <f>SEKTOR_USD!G18*$C$48</f>
        <v>121264415.98073147</v>
      </c>
      <c r="H18" s="74">
        <f t="shared" si="2"/>
        <v>26.179393738477124</v>
      </c>
      <c r="I18" s="74">
        <f t="shared" si="3"/>
        <v>1.6597621520764618</v>
      </c>
      <c r="J18" s="71">
        <f>SEKTOR_USD!J18*$B$49</f>
        <v>144434559.93723071</v>
      </c>
      <c r="K18" s="71">
        <f>SEKTOR_USD!K18*$C$49</f>
        <v>186193316.09381136</v>
      </c>
      <c r="L18" s="74">
        <f t="shared" si="4"/>
        <v>28.911886583604673</v>
      </c>
      <c r="M18" s="74">
        <f t="shared" si="5"/>
        <v>1.7219625928761109</v>
      </c>
    </row>
    <row r="19" spans="1:13" ht="13.8" x14ac:dyDescent="0.25">
      <c r="A19" s="75" t="str">
        <f>SEKTOR_USD!A19</f>
        <v xml:space="preserve"> Su Ürünleri ve Hayvansal Mamuller</v>
      </c>
      <c r="B19" s="76">
        <f>SEKTOR_USD!B19*$B$47</f>
        <v>13808698.891831253</v>
      </c>
      <c r="C19" s="76">
        <f>SEKTOR_USD!C19*$C$47</f>
        <v>18535578.279880796</v>
      </c>
      <c r="D19" s="77">
        <f t="shared" si="0"/>
        <v>34.231171416488785</v>
      </c>
      <c r="E19" s="77">
        <f t="shared" si="1"/>
        <v>1.9165257859720453</v>
      </c>
      <c r="F19" s="76">
        <f>SEKTOR_USD!F19*$B$48</f>
        <v>96104769.873968035</v>
      </c>
      <c r="G19" s="76">
        <f>SEKTOR_USD!G19*$C$48</f>
        <v>121264415.98073147</v>
      </c>
      <c r="H19" s="77">
        <f t="shared" si="2"/>
        <v>26.179393738477124</v>
      </c>
      <c r="I19" s="77">
        <f t="shared" si="3"/>
        <v>1.6597621520764618</v>
      </c>
      <c r="J19" s="76">
        <f>SEKTOR_USD!J19*$B$49</f>
        <v>144434559.93723071</v>
      </c>
      <c r="K19" s="76">
        <f>SEKTOR_USD!K19*$C$49</f>
        <v>186193316.09381136</v>
      </c>
      <c r="L19" s="77">
        <f t="shared" si="4"/>
        <v>28.911886583604673</v>
      </c>
      <c r="M19" s="77">
        <f t="shared" si="5"/>
        <v>1.7219625928761109</v>
      </c>
    </row>
    <row r="20" spans="1:13" s="18" customFormat="1" ht="15.6" x14ac:dyDescent="0.3">
      <c r="A20" s="73" t="s">
        <v>106</v>
      </c>
      <c r="B20" s="71">
        <f>SEKTOR_USD!B20*$B$47</f>
        <v>26783879.525273949</v>
      </c>
      <c r="C20" s="71">
        <f>SEKTOR_USD!C20*$C$47</f>
        <v>31049242.926185612</v>
      </c>
      <c r="D20" s="74">
        <f t="shared" si="0"/>
        <v>15.92511419746627</v>
      </c>
      <c r="E20" s="74">
        <f t="shared" si="1"/>
        <v>3.2104029237402103</v>
      </c>
      <c r="F20" s="71">
        <f>SEKTOR_USD!F20*$B$48</f>
        <v>197616979.373611</v>
      </c>
      <c r="G20" s="71">
        <f>SEKTOR_USD!G20*$C$48</f>
        <v>232156049.46136737</v>
      </c>
      <c r="H20" s="74">
        <f t="shared" si="2"/>
        <v>17.477784650506898</v>
      </c>
      <c r="I20" s="74">
        <f t="shared" si="3"/>
        <v>3.1775506537119296</v>
      </c>
      <c r="J20" s="71">
        <f>SEKTOR_USD!J20*$B$49</f>
        <v>291942725.10175049</v>
      </c>
      <c r="K20" s="71">
        <f>SEKTOR_USD!K20*$C$49</f>
        <v>351421496.65991026</v>
      </c>
      <c r="L20" s="74">
        <f t="shared" si="4"/>
        <v>20.373438501483363</v>
      </c>
      <c r="M20" s="74">
        <f t="shared" si="5"/>
        <v>3.2500343421350983</v>
      </c>
    </row>
    <row r="21" spans="1:13" ht="13.8" x14ac:dyDescent="0.25">
      <c r="A21" s="75" t="str">
        <f>SEKTOR_USD!A21</f>
        <v xml:space="preserve"> Mobilya, Kağıt ve Orman Ürünleri</v>
      </c>
      <c r="B21" s="76">
        <f>SEKTOR_USD!B21*$B$47</f>
        <v>26783879.525273949</v>
      </c>
      <c r="C21" s="76">
        <f>SEKTOR_USD!C21*$C$47</f>
        <v>31049242.926185612</v>
      </c>
      <c r="D21" s="77">
        <f t="shared" si="0"/>
        <v>15.92511419746627</v>
      </c>
      <c r="E21" s="77">
        <f t="shared" si="1"/>
        <v>3.2104029237402103</v>
      </c>
      <c r="F21" s="76">
        <f>SEKTOR_USD!F21*$B$48</f>
        <v>197616979.373611</v>
      </c>
      <c r="G21" s="76">
        <f>SEKTOR_USD!G21*$C$48</f>
        <v>232156049.46136737</v>
      </c>
      <c r="H21" s="77">
        <f t="shared" si="2"/>
        <v>17.477784650506898</v>
      </c>
      <c r="I21" s="77">
        <f t="shared" si="3"/>
        <v>3.1775506537119296</v>
      </c>
      <c r="J21" s="76">
        <f>SEKTOR_USD!J21*$B$49</f>
        <v>291942725.10175049</v>
      </c>
      <c r="K21" s="76">
        <f>SEKTOR_USD!K21*$C$49</f>
        <v>351421496.65991026</v>
      </c>
      <c r="L21" s="77">
        <f t="shared" si="4"/>
        <v>20.373438501483363</v>
      </c>
      <c r="M21" s="77">
        <f t="shared" si="5"/>
        <v>3.2500343421350983</v>
      </c>
    </row>
    <row r="22" spans="1:13" ht="16.8" x14ac:dyDescent="0.3">
      <c r="A22" s="70" t="s">
        <v>14</v>
      </c>
      <c r="B22" s="71">
        <f>SEKTOR_USD!B22*$B$47</f>
        <v>626534612.39132702</v>
      </c>
      <c r="C22" s="71">
        <f>SEKTOR_USD!C22*$C$47</f>
        <v>800946917.42725086</v>
      </c>
      <c r="D22" s="74">
        <f t="shared" si="0"/>
        <v>27.837616882846326</v>
      </c>
      <c r="E22" s="74">
        <f t="shared" si="1"/>
        <v>82.815620708760591</v>
      </c>
      <c r="F22" s="71">
        <f>SEKTOR_USD!F22*$B$48</f>
        <v>4858777199.9535942</v>
      </c>
      <c r="G22" s="71">
        <f>SEKTOR_USD!G22*$C$48</f>
        <v>6004915930.8849173</v>
      </c>
      <c r="H22" s="74">
        <f t="shared" si="2"/>
        <v>23.58903657780953</v>
      </c>
      <c r="I22" s="74">
        <f t="shared" si="3"/>
        <v>82.190081136971486</v>
      </c>
      <c r="J22" s="71">
        <f>SEKTOR_USD!J22*$B$49</f>
        <v>7063843029.2293968</v>
      </c>
      <c r="K22" s="71">
        <f>SEKTOR_USD!K22*$C$49</f>
        <v>8855716005.0356503</v>
      </c>
      <c r="L22" s="74">
        <f t="shared" si="4"/>
        <v>25.366828911566724</v>
      </c>
      <c r="M22" s="74">
        <f t="shared" si="5"/>
        <v>81.899887781806953</v>
      </c>
    </row>
    <row r="23" spans="1:13" s="18" customFormat="1" ht="15.6" x14ac:dyDescent="0.3">
      <c r="A23" s="73" t="s">
        <v>15</v>
      </c>
      <c r="B23" s="71">
        <f>SEKTOR_USD!B23*$B$47</f>
        <v>45668678.099351332</v>
      </c>
      <c r="C23" s="71">
        <f>SEKTOR_USD!C23*$C$47</f>
        <v>55543538.026333086</v>
      </c>
      <c r="D23" s="74">
        <f t="shared" si="0"/>
        <v>21.622828463524137</v>
      </c>
      <c r="E23" s="74">
        <f t="shared" si="1"/>
        <v>5.7430429881506129</v>
      </c>
      <c r="F23" s="71">
        <f>SEKTOR_USD!F23*$B$48</f>
        <v>344407397.26359761</v>
      </c>
      <c r="G23" s="71">
        <f>SEKTOR_USD!G23*$C$48</f>
        <v>409516778.32668668</v>
      </c>
      <c r="H23" s="74">
        <f t="shared" si="2"/>
        <v>18.904756860740882</v>
      </c>
      <c r="I23" s="74">
        <f t="shared" si="3"/>
        <v>5.6051104836469348</v>
      </c>
      <c r="J23" s="71">
        <f>SEKTOR_USD!J23*$B$49</f>
        <v>510559596.84838897</v>
      </c>
      <c r="K23" s="71">
        <f>SEKTOR_USD!K23*$C$49</f>
        <v>607136104.70037162</v>
      </c>
      <c r="L23" s="74">
        <f t="shared" si="4"/>
        <v>18.915814813419544</v>
      </c>
      <c r="M23" s="74">
        <f t="shared" si="5"/>
        <v>5.6149473193323862</v>
      </c>
    </row>
    <row r="24" spans="1:13" ht="13.8" x14ac:dyDescent="0.25">
      <c r="A24" s="75" t="str">
        <f>SEKTOR_USD!A24</f>
        <v xml:space="preserve"> Tekstil ve Hammaddeleri</v>
      </c>
      <c r="B24" s="76">
        <f>SEKTOR_USD!B24*$B$47</f>
        <v>30594665.829720739</v>
      </c>
      <c r="C24" s="76">
        <f>SEKTOR_USD!C24*$C$47</f>
        <v>37032938.45806437</v>
      </c>
      <c r="D24" s="77">
        <f t="shared" si="0"/>
        <v>21.043774964488303</v>
      </c>
      <c r="E24" s="77">
        <f t="shared" si="1"/>
        <v>3.8290999295249746</v>
      </c>
      <c r="F24" s="76">
        <f>SEKTOR_USD!F24*$B$48</f>
        <v>239583800.25238621</v>
      </c>
      <c r="G24" s="76">
        <f>SEKTOR_USD!G24*$C$48</f>
        <v>286708422.81914663</v>
      </c>
      <c r="H24" s="77">
        <f t="shared" si="2"/>
        <v>19.66936934680794</v>
      </c>
      <c r="I24" s="77">
        <f t="shared" si="3"/>
        <v>3.9242162264020539</v>
      </c>
      <c r="J24" s="76">
        <f>SEKTOR_USD!J24*$B$49</f>
        <v>352905148.86334246</v>
      </c>
      <c r="K24" s="76">
        <f>SEKTOR_USD!K24*$C$49</f>
        <v>418981629.91779244</v>
      </c>
      <c r="L24" s="77">
        <f t="shared" si="4"/>
        <v>18.723580901914573</v>
      </c>
      <c r="M24" s="77">
        <f t="shared" si="5"/>
        <v>3.8748474379026376</v>
      </c>
    </row>
    <row r="25" spans="1:13" ht="13.8" x14ac:dyDescent="0.25">
      <c r="A25" s="75" t="str">
        <f>SEKTOR_USD!A25</f>
        <v xml:space="preserve"> Deri ve Deri Mamulleri </v>
      </c>
      <c r="B25" s="76">
        <f>SEKTOR_USD!B25*$B$47</f>
        <v>5602506.8855731254</v>
      </c>
      <c r="C25" s="76">
        <f>SEKTOR_USD!C25*$C$47</f>
        <v>6710441.5640943255</v>
      </c>
      <c r="D25" s="77">
        <f t="shared" si="0"/>
        <v>19.775695079897442</v>
      </c>
      <c r="E25" s="77">
        <f t="shared" si="1"/>
        <v>0.69384046716281178</v>
      </c>
      <c r="F25" s="76">
        <f>SEKTOR_USD!F25*$B$48</f>
        <v>37729473.293678828</v>
      </c>
      <c r="G25" s="76">
        <f>SEKTOR_USD!G25*$C$48</f>
        <v>44001537.447266653</v>
      </c>
      <c r="H25" s="77">
        <f t="shared" si="2"/>
        <v>16.623778722717137</v>
      </c>
      <c r="I25" s="77">
        <f t="shared" si="3"/>
        <v>0.60225488159488505</v>
      </c>
      <c r="J25" s="76">
        <f>SEKTOR_USD!J25*$B$49</f>
        <v>54634759.460538179</v>
      </c>
      <c r="K25" s="76">
        <f>SEKTOR_USD!K25*$C$49</f>
        <v>63242320.246911317</v>
      </c>
      <c r="L25" s="77">
        <f t="shared" si="4"/>
        <v>15.754733564060519</v>
      </c>
      <c r="M25" s="77">
        <f t="shared" si="5"/>
        <v>0.58488087562178814</v>
      </c>
    </row>
    <row r="26" spans="1:13" ht="13.8" x14ac:dyDescent="0.25">
      <c r="A26" s="75" t="str">
        <f>SEKTOR_USD!A26</f>
        <v xml:space="preserve"> Halı </v>
      </c>
      <c r="B26" s="76">
        <f>SEKTOR_USD!B26*$B$47</f>
        <v>9471505.3840574715</v>
      </c>
      <c r="C26" s="76">
        <f>SEKTOR_USD!C26*$C$47</f>
        <v>11800158.004174396</v>
      </c>
      <c r="D26" s="77">
        <f t="shared" si="0"/>
        <v>24.585876539082534</v>
      </c>
      <c r="E26" s="77">
        <f t="shared" si="1"/>
        <v>1.2201025914628274</v>
      </c>
      <c r="F26" s="76">
        <f>SEKTOR_USD!F26*$B$48</f>
        <v>67094123.717532553</v>
      </c>
      <c r="G26" s="76">
        <f>SEKTOR_USD!G26*$C$48</f>
        <v>78806818.060273379</v>
      </c>
      <c r="H26" s="77">
        <f t="shared" si="2"/>
        <v>17.457109048851247</v>
      </c>
      <c r="I26" s="77">
        <f t="shared" si="3"/>
        <v>1.0786393756499955</v>
      </c>
      <c r="J26" s="76">
        <f>SEKTOR_USD!J26*$B$49</f>
        <v>103019688.52450831</v>
      </c>
      <c r="K26" s="76">
        <f>SEKTOR_USD!K26*$C$49</f>
        <v>124912154.53566788</v>
      </c>
      <c r="L26" s="77">
        <f t="shared" si="4"/>
        <v>21.250759272050569</v>
      </c>
      <c r="M26" s="77">
        <f t="shared" si="5"/>
        <v>1.1552190058079606</v>
      </c>
    </row>
    <row r="27" spans="1:13" s="18" customFormat="1" ht="15.6" x14ac:dyDescent="0.3">
      <c r="A27" s="73" t="s">
        <v>19</v>
      </c>
      <c r="B27" s="71">
        <f>SEKTOR_USD!B27*$B$47</f>
        <v>106596488.62788051</v>
      </c>
      <c r="C27" s="71">
        <f>SEKTOR_USD!C27*$C$47</f>
        <v>129135486.22706737</v>
      </c>
      <c r="D27" s="74">
        <f t="shared" si="0"/>
        <v>21.144221436663475</v>
      </c>
      <c r="E27" s="74">
        <f t="shared" si="1"/>
        <v>13.352239973373207</v>
      </c>
      <c r="F27" s="71">
        <f>SEKTOR_USD!F27*$B$48</f>
        <v>834224450.02181816</v>
      </c>
      <c r="G27" s="71">
        <f>SEKTOR_USD!G27*$C$48</f>
        <v>1032460214.3085504</v>
      </c>
      <c r="H27" s="74">
        <f t="shared" si="2"/>
        <v>23.762881114494736</v>
      </c>
      <c r="I27" s="74">
        <f t="shared" si="3"/>
        <v>14.131419950155669</v>
      </c>
      <c r="J27" s="71">
        <f>SEKTOR_USD!J27*$B$49</f>
        <v>1169200809.5128646</v>
      </c>
      <c r="K27" s="71">
        <f>SEKTOR_USD!K27*$C$49</f>
        <v>1452380580.5818417</v>
      </c>
      <c r="L27" s="74">
        <f t="shared" si="4"/>
        <v>24.219943123966964</v>
      </c>
      <c r="M27" s="74">
        <f t="shared" si="5"/>
        <v>13.431980711496362</v>
      </c>
    </row>
    <row r="28" spans="1:13" ht="13.8" x14ac:dyDescent="0.25">
      <c r="A28" s="75" t="str">
        <f>SEKTOR_USD!A28</f>
        <v xml:space="preserve"> Kimyevi Maddeler ve Mamulleri  </v>
      </c>
      <c r="B28" s="76">
        <f>SEKTOR_USD!B28*$B$47</f>
        <v>106596488.62788051</v>
      </c>
      <c r="C28" s="76">
        <f>SEKTOR_USD!C28*$C$47</f>
        <v>129135486.22706737</v>
      </c>
      <c r="D28" s="77">
        <f t="shared" si="0"/>
        <v>21.144221436663475</v>
      </c>
      <c r="E28" s="77">
        <f t="shared" si="1"/>
        <v>13.352239973373207</v>
      </c>
      <c r="F28" s="76">
        <f>SEKTOR_USD!F28*$B$48</f>
        <v>834224450.02181816</v>
      </c>
      <c r="G28" s="76">
        <f>SEKTOR_USD!G28*$C$48</f>
        <v>1032460214.3085504</v>
      </c>
      <c r="H28" s="77">
        <f t="shared" si="2"/>
        <v>23.762881114494736</v>
      </c>
      <c r="I28" s="77">
        <f t="shared" si="3"/>
        <v>14.131419950155669</v>
      </c>
      <c r="J28" s="76">
        <f>SEKTOR_USD!J28*$B$49</f>
        <v>1169200809.5128646</v>
      </c>
      <c r="K28" s="76">
        <f>SEKTOR_USD!K28*$C$49</f>
        <v>1452380580.5818417</v>
      </c>
      <c r="L28" s="77">
        <f t="shared" si="4"/>
        <v>24.219943123966964</v>
      </c>
      <c r="M28" s="77">
        <f t="shared" si="5"/>
        <v>13.431980711496362</v>
      </c>
    </row>
    <row r="29" spans="1:13" s="18" customFormat="1" ht="15.6" x14ac:dyDescent="0.3">
      <c r="A29" s="73" t="s">
        <v>21</v>
      </c>
      <c r="B29" s="71">
        <f>SEKTOR_USD!B29*$B$47</f>
        <v>474269445.6640951</v>
      </c>
      <c r="C29" s="71">
        <f>SEKTOR_USD!C29*$C$47</f>
        <v>616267893.1738503</v>
      </c>
      <c r="D29" s="74">
        <f t="shared" si="0"/>
        <v>29.940458700838736</v>
      </c>
      <c r="E29" s="74">
        <f t="shared" si="1"/>
        <v>63.720337747236755</v>
      </c>
      <c r="F29" s="71">
        <f>SEKTOR_USD!F29*$B$48</f>
        <v>3680145352.6681776</v>
      </c>
      <c r="G29" s="71">
        <f>SEKTOR_USD!G29*$C$48</f>
        <v>4562938938.2496805</v>
      </c>
      <c r="H29" s="74">
        <f t="shared" si="2"/>
        <v>23.988008651382756</v>
      </c>
      <c r="I29" s="74">
        <f t="shared" si="3"/>
        <v>62.453550703168879</v>
      </c>
      <c r="J29" s="71">
        <f>SEKTOR_USD!J29*$B$49</f>
        <v>5384082622.8681431</v>
      </c>
      <c r="K29" s="71">
        <f>SEKTOR_USD!K29*$C$49</f>
        <v>6796199319.753438</v>
      </c>
      <c r="L29" s="74">
        <f t="shared" si="4"/>
        <v>26.227619369872322</v>
      </c>
      <c r="M29" s="74">
        <f t="shared" si="5"/>
        <v>62.852959750978222</v>
      </c>
    </row>
    <row r="30" spans="1:13" ht="13.8" x14ac:dyDescent="0.25">
      <c r="A30" s="75" t="str">
        <f>SEKTOR_USD!A30</f>
        <v xml:space="preserve"> Hazırgiyim ve Konfeksiyon </v>
      </c>
      <c r="B30" s="76">
        <f>SEKTOR_USD!B30*$B$47</f>
        <v>62067452.258858308</v>
      </c>
      <c r="C30" s="76">
        <f>SEKTOR_USD!C30*$C$47</f>
        <v>67718354.093801677</v>
      </c>
      <c r="D30" s="77">
        <f t="shared" si="0"/>
        <v>9.1044527031264906</v>
      </c>
      <c r="E30" s="77">
        <f t="shared" si="1"/>
        <v>7.001884151908488</v>
      </c>
      <c r="F30" s="76">
        <f>SEKTOR_USD!F30*$B$48</f>
        <v>429316176.1770469</v>
      </c>
      <c r="G30" s="76">
        <f>SEKTOR_USD!G30*$C$48</f>
        <v>497223955.14152116</v>
      </c>
      <c r="H30" s="77">
        <f t="shared" si="2"/>
        <v>15.817661372365709</v>
      </c>
      <c r="I30" s="77">
        <f t="shared" si="3"/>
        <v>6.805570250557218</v>
      </c>
      <c r="J30" s="76">
        <f>SEKTOR_USD!J30*$B$49</f>
        <v>633150608.92246103</v>
      </c>
      <c r="K30" s="76">
        <f>SEKTOR_USD!K30*$C$49</f>
        <v>730626543.76363814</v>
      </c>
      <c r="L30" s="77">
        <f t="shared" si="4"/>
        <v>15.395378835229788</v>
      </c>
      <c r="M30" s="77">
        <f t="shared" si="5"/>
        <v>6.7570179430579591</v>
      </c>
    </row>
    <row r="31" spans="1:13" ht="13.8" x14ac:dyDescent="0.25">
      <c r="A31" s="75" t="str">
        <f>SEKTOR_USD!A31</f>
        <v xml:space="preserve"> Otomotiv Endüstrisi</v>
      </c>
      <c r="B31" s="76">
        <f>SEKTOR_USD!B31*$B$47</f>
        <v>111531467.09410837</v>
      </c>
      <c r="C31" s="76">
        <f>SEKTOR_USD!C31*$C$47</f>
        <v>133649895.64334437</v>
      </c>
      <c r="D31" s="77">
        <f t="shared" si="0"/>
        <v>19.831558864524613</v>
      </c>
      <c r="E31" s="77">
        <f t="shared" si="1"/>
        <v>13.819016996678762</v>
      </c>
      <c r="F31" s="76">
        <f>SEKTOR_USD!F31*$B$48</f>
        <v>1016257467.8850409</v>
      </c>
      <c r="G31" s="76">
        <f>SEKTOR_USD!G31*$C$48</f>
        <v>1233567044.77529</v>
      </c>
      <c r="H31" s="77">
        <f t="shared" si="2"/>
        <v>21.383319066033295</v>
      </c>
      <c r="I31" s="77">
        <f t="shared" si="3"/>
        <v>16.883995823574217</v>
      </c>
      <c r="J31" s="76">
        <f>SEKTOR_USD!J31*$B$49</f>
        <v>1488886512.3796186</v>
      </c>
      <c r="K31" s="76">
        <f>SEKTOR_USD!K31*$C$49</f>
        <v>1866249704.2915504</v>
      </c>
      <c r="L31" s="77">
        <f t="shared" si="4"/>
        <v>25.345329464286003</v>
      </c>
      <c r="M31" s="77">
        <f t="shared" si="5"/>
        <v>17.259546406794815</v>
      </c>
    </row>
    <row r="32" spans="1:13" ht="13.8" x14ac:dyDescent="0.25">
      <c r="A32" s="75" t="str">
        <f>SEKTOR_USD!A32</f>
        <v xml:space="preserve"> Gemi, Yat ve Hizmetleri</v>
      </c>
      <c r="B32" s="76">
        <f>SEKTOR_USD!B32*$B$47</f>
        <v>3339718.995932776</v>
      </c>
      <c r="C32" s="76">
        <f>SEKTOR_USD!C32*$C$47</f>
        <v>4809532.4456460485</v>
      </c>
      <c r="D32" s="77">
        <f t="shared" si="0"/>
        <v>44.010093409153932</v>
      </c>
      <c r="E32" s="77">
        <f t="shared" si="1"/>
        <v>0.49729190054755201</v>
      </c>
      <c r="F32" s="76">
        <f>SEKTOR_USD!F32*$B$48</f>
        <v>47967756.49360811</v>
      </c>
      <c r="G32" s="76">
        <f>SEKTOR_USD!G32*$C$48</f>
        <v>82361013.958715767</v>
      </c>
      <c r="H32" s="77">
        <f t="shared" si="2"/>
        <v>71.700783983279877</v>
      </c>
      <c r="I32" s="77">
        <f t="shared" si="3"/>
        <v>1.1272861265174339</v>
      </c>
      <c r="J32" s="76">
        <f>SEKTOR_USD!J32*$B$49</f>
        <v>75271981.290339395</v>
      </c>
      <c r="K32" s="76">
        <f>SEKTOR_USD!K32*$C$49</f>
        <v>124202326.06579882</v>
      </c>
      <c r="L32" s="77">
        <f t="shared" si="4"/>
        <v>65.004725445880183</v>
      </c>
      <c r="M32" s="77">
        <f t="shared" si="5"/>
        <v>1.1486543336805404</v>
      </c>
    </row>
    <row r="33" spans="1:13" ht="13.8" x14ac:dyDescent="0.25">
      <c r="A33" s="75" t="str">
        <f>SEKTOR_USD!A33</f>
        <v xml:space="preserve"> Elektrik ve Elektronik</v>
      </c>
      <c r="B33" s="76">
        <f>SEKTOR_USD!B33*$B$47</f>
        <v>60833419.991417862</v>
      </c>
      <c r="C33" s="76">
        <f>SEKTOR_USD!C33*$C$47</f>
        <v>82592231.963252261</v>
      </c>
      <c r="D33" s="77">
        <f t="shared" si="0"/>
        <v>35.767859138782669</v>
      </c>
      <c r="E33" s="77">
        <f t="shared" si="1"/>
        <v>8.5398005871967602</v>
      </c>
      <c r="F33" s="76">
        <f>SEKTOR_USD!F33*$B$48</f>
        <v>435446817.34416223</v>
      </c>
      <c r="G33" s="76">
        <f>SEKTOR_USD!G33*$C$48</f>
        <v>573650238.70167327</v>
      </c>
      <c r="H33" s="77">
        <f t="shared" si="2"/>
        <v>31.738300948076471</v>
      </c>
      <c r="I33" s="77">
        <f t="shared" si="3"/>
        <v>7.8516269346314633</v>
      </c>
      <c r="J33" s="76">
        <f>SEKTOR_USD!J33*$B$49</f>
        <v>641110747.91488349</v>
      </c>
      <c r="K33" s="76">
        <f>SEKTOR_USD!K33*$C$49</f>
        <v>840752253.19183135</v>
      </c>
      <c r="L33" s="77">
        <f t="shared" si="4"/>
        <v>31.139940474598482</v>
      </c>
      <c r="M33" s="77">
        <f t="shared" si="5"/>
        <v>7.7754881874664559</v>
      </c>
    </row>
    <row r="34" spans="1:13" ht="13.8" x14ac:dyDescent="0.25">
      <c r="A34" s="75" t="str">
        <f>SEKTOR_USD!A34</f>
        <v xml:space="preserve"> Makine ve Aksamları</v>
      </c>
      <c r="B34" s="76">
        <f>SEKTOR_USD!B34*$B$47</f>
        <v>39312722.432497196</v>
      </c>
      <c r="C34" s="76">
        <f>SEKTOR_USD!C34*$C$47</f>
        <v>42991338.665587425</v>
      </c>
      <c r="D34" s="77">
        <f t="shared" si="0"/>
        <v>9.3573174419723308</v>
      </c>
      <c r="E34" s="77">
        <f t="shared" si="1"/>
        <v>4.4451814711110922</v>
      </c>
      <c r="F34" s="76">
        <f>SEKTOR_USD!F34*$B$48</f>
        <v>272529217.49050671</v>
      </c>
      <c r="G34" s="76">
        <f>SEKTOR_USD!G34*$C$48</f>
        <v>329853165.60183609</v>
      </c>
      <c r="H34" s="77">
        <f t="shared" si="2"/>
        <v>21.034055958908773</v>
      </c>
      <c r="I34" s="77">
        <f t="shared" si="3"/>
        <v>4.5147440457349788</v>
      </c>
      <c r="J34" s="76">
        <f>SEKTOR_USD!J34*$B$49</f>
        <v>405018126.2088629</v>
      </c>
      <c r="K34" s="76">
        <f>SEKTOR_USD!K34*$C$49</f>
        <v>504867301.01002914</v>
      </c>
      <c r="L34" s="77">
        <f t="shared" si="4"/>
        <v>24.653013862810486</v>
      </c>
      <c r="M34" s="77">
        <f t="shared" si="5"/>
        <v>4.6691397142718882</v>
      </c>
    </row>
    <row r="35" spans="1:13" ht="13.8" x14ac:dyDescent="0.25">
      <c r="A35" s="75" t="str">
        <f>SEKTOR_USD!A35</f>
        <v xml:space="preserve"> Demir ve Demir Dışı Metaller </v>
      </c>
      <c r="B35" s="76">
        <f>SEKTOR_USD!B35*$B$47</f>
        <v>44878280.406919606</v>
      </c>
      <c r="C35" s="76">
        <f>SEKTOR_USD!C35*$C$47</f>
        <v>62752438.196642481</v>
      </c>
      <c r="D35" s="77">
        <f t="shared" si="0"/>
        <v>39.828080816944421</v>
      </c>
      <c r="E35" s="77">
        <f t="shared" si="1"/>
        <v>6.4884226497008912</v>
      </c>
      <c r="F35" s="76">
        <f>SEKTOR_USD!F35*$B$48</f>
        <v>334380724.09438246</v>
      </c>
      <c r="G35" s="76">
        <f>SEKTOR_USD!G35*$C$48</f>
        <v>449581827.90889573</v>
      </c>
      <c r="H35" s="77">
        <f t="shared" si="2"/>
        <v>34.452076783587728</v>
      </c>
      <c r="I35" s="77">
        <f t="shared" si="3"/>
        <v>6.1534861335010831</v>
      </c>
      <c r="J35" s="76">
        <f>SEKTOR_USD!J35*$B$49</f>
        <v>478286609.86529279</v>
      </c>
      <c r="K35" s="76">
        <f>SEKTOR_USD!K35*$C$49</f>
        <v>638038806.18232584</v>
      </c>
      <c r="L35" s="77">
        <f t="shared" si="4"/>
        <v>33.400934297957143</v>
      </c>
      <c r="M35" s="77">
        <f t="shared" si="5"/>
        <v>5.9007432710191345</v>
      </c>
    </row>
    <row r="36" spans="1:13" ht="13.8" x14ac:dyDescent="0.25">
      <c r="A36" s="75" t="str">
        <f>SEKTOR_USD!A36</f>
        <v xml:space="preserve"> Çelik</v>
      </c>
      <c r="B36" s="76">
        <f>SEKTOR_USD!B36*$B$47</f>
        <v>55755779.582396165</v>
      </c>
      <c r="C36" s="76">
        <f>SEKTOR_USD!C36*$C$47</f>
        <v>73311958.557660505</v>
      </c>
      <c r="D36" s="77">
        <f t="shared" si="0"/>
        <v>31.487639679254659</v>
      </c>
      <c r="E36" s="77">
        <f t="shared" si="1"/>
        <v>7.5802468568449717</v>
      </c>
      <c r="F36" s="76">
        <f>SEKTOR_USD!F36*$B$48</f>
        <v>419730587.51444227</v>
      </c>
      <c r="G36" s="76">
        <f>SEKTOR_USD!G36*$C$48</f>
        <v>510981251.76858306</v>
      </c>
      <c r="H36" s="77">
        <f t="shared" si="2"/>
        <v>21.740294124025688</v>
      </c>
      <c r="I36" s="77">
        <f t="shared" si="3"/>
        <v>6.9938681949444206</v>
      </c>
      <c r="J36" s="76">
        <f>SEKTOR_USD!J36*$B$49</f>
        <v>605502062.27284753</v>
      </c>
      <c r="K36" s="76">
        <f>SEKTOR_USD!K36*$C$49</f>
        <v>745038899.66566229</v>
      </c>
      <c r="L36" s="77">
        <f t="shared" si="4"/>
        <v>23.044816209054883</v>
      </c>
      <c r="M36" s="77">
        <f t="shared" si="5"/>
        <v>6.8903070334461374</v>
      </c>
    </row>
    <row r="37" spans="1:13" ht="13.8" x14ac:dyDescent="0.25">
      <c r="A37" s="75" t="str">
        <f>SEKTOR_USD!A37</f>
        <v xml:space="preserve"> Çimento Cam Seramik ve Toprak Ürünleri</v>
      </c>
      <c r="B37" s="76">
        <f>SEKTOR_USD!B37*$B$47</f>
        <v>14866628.815643813</v>
      </c>
      <c r="C37" s="76">
        <f>SEKTOR_USD!C37*$C$47</f>
        <v>18037488.116790209</v>
      </c>
      <c r="D37" s="77">
        <f t="shared" si="0"/>
        <v>21.328704311294654</v>
      </c>
      <c r="E37" s="77">
        <f t="shared" si="1"/>
        <v>1.8650246875499752</v>
      </c>
      <c r="F37" s="76">
        <f>SEKTOR_USD!F37*$B$48</f>
        <v>113704914.06328417</v>
      </c>
      <c r="G37" s="76">
        <f>SEKTOR_USD!G37*$C$48</f>
        <v>137242794.58498982</v>
      </c>
      <c r="H37" s="77">
        <f t="shared" si="2"/>
        <v>20.700847202263645</v>
      </c>
      <c r="I37" s="77">
        <f t="shared" si="3"/>
        <v>1.8784603402004232</v>
      </c>
      <c r="J37" s="76">
        <f>SEKTOR_USD!J37*$B$49</f>
        <v>162631632.93212652</v>
      </c>
      <c r="K37" s="76">
        <f>SEKTOR_USD!K37*$C$49</f>
        <v>201558188.9299846</v>
      </c>
      <c r="L37" s="77">
        <f t="shared" si="4"/>
        <v>23.935414836610462</v>
      </c>
      <c r="M37" s="77">
        <f t="shared" si="5"/>
        <v>1.8640607993168734</v>
      </c>
    </row>
    <row r="38" spans="1:13" ht="13.8" x14ac:dyDescent="0.25">
      <c r="A38" s="75" t="str">
        <f>SEKTOR_USD!A38</f>
        <v xml:space="preserve"> Mücevher</v>
      </c>
      <c r="B38" s="76">
        <f>SEKTOR_USD!B38*$B$47</f>
        <v>24361616.196655594</v>
      </c>
      <c r="C38" s="76">
        <f>SEKTOR_USD!C38*$C$47</f>
        <v>78425113.41988264</v>
      </c>
      <c r="D38" s="77">
        <f t="shared" si="0"/>
        <v>221.92081505105142</v>
      </c>
      <c r="E38" s="77">
        <f t="shared" si="1"/>
        <v>8.1089324469651238</v>
      </c>
      <c r="F38" s="76">
        <f>SEKTOR_USD!F38*$B$48</f>
        <v>218026815.4227055</v>
      </c>
      <c r="G38" s="76">
        <f>SEKTOR_USD!G38*$C$48</f>
        <v>242574864.54465282</v>
      </c>
      <c r="H38" s="77">
        <f t="shared" si="2"/>
        <v>11.259188038110867</v>
      </c>
      <c r="I38" s="77">
        <f t="shared" si="3"/>
        <v>3.3201543582270969</v>
      </c>
      <c r="J38" s="76">
        <f>SEKTOR_USD!J38*$B$49</f>
        <v>312067374.19302893</v>
      </c>
      <c r="K38" s="76">
        <f>SEKTOR_USD!K38*$C$49</f>
        <v>335617442.77595621</v>
      </c>
      <c r="L38" s="77">
        <f t="shared" si="4"/>
        <v>7.5464692981203534</v>
      </c>
      <c r="M38" s="77">
        <f t="shared" si="5"/>
        <v>3.1038744789622661</v>
      </c>
    </row>
    <row r="39" spans="1:13" ht="13.8" x14ac:dyDescent="0.25">
      <c r="A39" s="75" t="str">
        <f>SEKTOR_USD!A39</f>
        <v xml:space="preserve"> Savunma ve Havacılık Sanayii</v>
      </c>
      <c r="B39" s="76">
        <f>SEKTOR_USD!B39*$B$47</f>
        <v>34067537.522042677</v>
      </c>
      <c r="C39" s="76">
        <f>SEKTOR_USD!C39*$C$47</f>
        <v>24483351.14455368</v>
      </c>
      <c r="D39" s="77">
        <f t="shared" si="0"/>
        <v>-28.132900334483384</v>
      </c>
      <c r="E39" s="77">
        <f t="shared" si="1"/>
        <v>2.5315084906995997</v>
      </c>
      <c r="F39" s="76">
        <f>SEKTOR_USD!F39*$B$48</f>
        <v>207462572.54167873</v>
      </c>
      <c r="G39" s="76">
        <f>SEKTOR_USD!G39*$C$48</f>
        <v>285507081.43225962</v>
      </c>
      <c r="H39" s="77">
        <f t="shared" si="2"/>
        <v>37.61859690373884</v>
      </c>
      <c r="I39" s="77">
        <f t="shared" si="3"/>
        <v>3.9077733074340122</v>
      </c>
      <c r="J39" s="76">
        <f>SEKTOR_USD!J39*$B$49</f>
        <v>311460097.25998884</v>
      </c>
      <c r="K39" s="76">
        <f>SEKTOR_USD!K39*$C$49</f>
        <v>481555818.07256359</v>
      </c>
      <c r="L39" s="77">
        <f t="shared" si="4"/>
        <v>54.61236360900147</v>
      </c>
      <c r="M39" s="77">
        <f t="shared" si="5"/>
        <v>4.4535492599799591</v>
      </c>
    </row>
    <row r="40" spans="1:13" ht="13.8" x14ac:dyDescent="0.25">
      <c r="A40" s="75" t="str">
        <f>SEKTOR_USD!A40</f>
        <v xml:space="preserve"> İklimlendirme Sanayii</v>
      </c>
      <c r="B40" s="76">
        <f>SEKTOR_USD!B40*$B$47</f>
        <v>23254822.367622674</v>
      </c>
      <c r="C40" s="76">
        <f>SEKTOR_USD!C40*$C$47</f>
        <v>27496190.926688902</v>
      </c>
      <c r="D40" s="77">
        <f t="shared" si="0"/>
        <v>18.238662467581005</v>
      </c>
      <c r="E40" s="77">
        <f t="shared" si="1"/>
        <v>2.843027508033527</v>
      </c>
      <c r="F40" s="76">
        <f>SEKTOR_USD!F40*$B$48</f>
        <v>185322303.64131942</v>
      </c>
      <c r="G40" s="76">
        <f>SEKTOR_USD!G40*$C$48</f>
        <v>220395699.8312631</v>
      </c>
      <c r="H40" s="77">
        <f t="shared" si="2"/>
        <v>18.925620662381899</v>
      </c>
      <c r="I40" s="77">
        <f t="shared" si="3"/>
        <v>3.0165851878465344</v>
      </c>
      <c r="J40" s="76">
        <f>SEKTOR_USD!J40*$B$49</f>
        <v>270696869.62869316</v>
      </c>
      <c r="K40" s="76">
        <f>SEKTOR_USD!K40*$C$49</f>
        <v>327692035.80409592</v>
      </c>
      <c r="L40" s="77">
        <f t="shared" si="4"/>
        <v>21.054977936605372</v>
      </c>
      <c r="M40" s="77">
        <f t="shared" si="5"/>
        <v>3.0305783229821723</v>
      </c>
    </row>
    <row r="41" spans="1:13" ht="16.8" x14ac:dyDescent="0.3">
      <c r="A41" s="70" t="s">
        <v>30</v>
      </c>
      <c r="B41" s="71">
        <f>SEKTOR_USD!B41*$B$47</f>
        <v>21358901.471490033</v>
      </c>
      <c r="C41" s="71">
        <f>SEKTOR_USD!C41*$C$47</f>
        <v>31143008.83706196</v>
      </c>
      <c r="D41" s="74">
        <f t="shared" si="0"/>
        <v>45.808101969250629</v>
      </c>
      <c r="E41" s="74">
        <f t="shared" si="1"/>
        <v>3.2200980507724615</v>
      </c>
      <c r="F41" s="71">
        <f>SEKTOR_USD!F41*$B$48</f>
        <v>151519508.43201989</v>
      </c>
      <c r="G41" s="71">
        <f>SEKTOR_USD!G41*$C$48</f>
        <v>214406881.64053863</v>
      </c>
      <c r="H41" s="74">
        <f t="shared" si="2"/>
        <v>41.504472829473002</v>
      </c>
      <c r="I41" s="74">
        <f t="shared" si="3"/>
        <v>2.9346154386151446</v>
      </c>
      <c r="J41" s="71">
        <f>SEKTOR_USD!J41*$B$49</f>
        <v>223305218.57828805</v>
      </c>
      <c r="K41" s="71">
        <f>SEKTOR_USD!K41*$C$49</f>
        <v>308903359.75571245</v>
      </c>
      <c r="L41" s="74">
        <f t="shared" si="4"/>
        <v>38.332351443642935</v>
      </c>
      <c r="M41" s="74">
        <f t="shared" si="5"/>
        <v>2.8568159237525306</v>
      </c>
    </row>
    <row r="42" spans="1:13" ht="13.8" x14ac:dyDescent="0.25">
      <c r="A42" s="75" t="str">
        <f>SEKTOR_USD!A42</f>
        <v xml:space="preserve"> Madencilik Ürünleri</v>
      </c>
      <c r="B42" s="76">
        <f>SEKTOR_USD!B42*$B$47</f>
        <v>21358901.471490033</v>
      </c>
      <c r="C42" s="76">
        <f>SEKTOR_USD!C42*$C$47</f>
        <v>31143008.83706196</v>
      </c>
      <c r="D42" s="77">
        <f t="shared" si="0"/>
        <v>45.808101969250629</v>
      </c>
      <c r="E42" s="77">
        <f t="shared" si="1"/>
        <v>3.2200980507724615</v>
      </c>
      <c r="F42" s="76">
        <f>SEKTOR_USD!F42*$B$48</f>
        <v>151519508.43201989</v>
      </c>
      <c r="G42" s="76">
        <f>SEKTOR_USD!G42*$C$48</f>
        <v>214406881.64053863</v>
      </c>
      <c r="H42" s="77">
        <f t="shared" si="2"/>
        <v>41.504472829473002</v>
      </c>
      <c r="I42" s="77">
        <f t="shared" si="3"/>
        <v>2.9346154386151446</v>
      </c>
      <c r="J42" s="76">
        <f>SEKTOR_USD!J42*$B$49</f>
        <v>223305218.57828805</v>
      </c>
      <c r="K42" s="76">
        <f>SEKTOR_USD!K42*$C$49</f>
        <v>308903359.75571245</v>
      </c>
      <c r="L42" s="77">
        <f t="shared" si="4"/>
        <v>38.332351443642935</v>
      </c>
      <c r="M42" s="77">
        <f t="shared" si="5"/>
        <v>2.8568159237525306</v>
      </c>
    </row>
    <row r="43" spans="1:13" ht="17.399999999999999" x14ac:dyDescent="0.3">
      <c r="A43" s="78" t="s">
        <v>32</v>
      </c>
      <c r="B43" s="79">
        <f>SEKTOR_USD!B43*$B$47</f>
        <v>758365294.62483692</v>
      </c>
      <c r="C43" s="79">
        <f>SEKTOR_USD!C43*$C$47</f>
        <v>967144737.39677393</v>
      </c>
      <c r="D43" s="80">
        <f>(C43-B43)/B43*100</f>
        <v>27.53019478234696</v>
      </c>
      <c r="E43" s="81">
        <f t="shared" si="1"/>
        <v>100</v>
      </c>
      <c r="F43" s="79">
        <f>SEKTOR_USD!F43*$B$48</f>
        <v>5894005882.8619976</v>
      </c>
      <c r="G43" s="79">
        <f>SEKTOR_USD!G43*$C$48</f>
        <v>7306132136.4041481</v>
      </c>
      <c r="H43" s="80">
        <f>(G43-F43)/F43*100</f>
        <v>23.958684154832461</v>
      </c>
      <c r="I43" s="80">
        <f t="shared" si="3"/>
        <v>100</v>
      </c>
      <c r="J43" s="79">
        <f>SEKTOR_USD!J43*$B$49</f>
        <v>8625010178.6188297</v>
      </c>
      <c r="K43" s="79">
        <f>SEKTOR_USD!K43*$C$49</f>
        <v>10812854870.605619</v>
      </c>
      <c r="L43" s="80">
        <f>(K43-J43)/J43*100</f>
        <v>25.366285333904859</v>
      </c>
      <c r="M43" s="80">
        <f t="shared" si="5"/>
        <v>100</v>
      </c>
    </row>
    <row r="45" spans="1:13" x14ac:dyDescent="0.25">
      <c r="A45" s="19" t="s">
        <v>109</v>
      </c>
    </row>
    <row r="46" spans="1:13" x14ac:dyDescent="0.25">
      <c r="A46" s="61"/>
      <c r="B46" s="62">
        <v>2025</v>
      </c>
      <c r="C46" s="62">
        <v>2026</v>
      </c>
    </row>
    <row r="47" spans="1:13" x14ac:dyDescent="0.25">
      <c r="A47" s="64" t="s">
        <v>217</v>
      </c>
      <c r="B47" s="63">
        <v>40.856119999999997</v>
      </c>
      <c r="C47" s="63">
        <v>47.878048</v>
      </c>
    </row>
    <row r="48" spans="1:13" x14ac:dyDescent="0.25">
      <c r="A48" s="62" t="s">
        <v>218</v>
      </c>
      <c r="B48" s="63">
        <v>38.29010474999999</v>
      </c>
      <c r="C48" s="63">
        <v>45.334066374999999</v>
      </c>
    </row>
    <row r="49" spans="1:3" x14ac:dyDescent="0.25">
      <c r="A49" s="62" t="s">
        <v>216</v>
      </c>
      <c r="B49" s="63">
        <v>37.008057749999999</v>
      </c>
      <c r="C49" s="63">
        <v>44.238229416666677</v>
      </c>
    </row>
  </sheetData>
  <mergeCells count="5">
    <mergeCell ref="B6:E6"/>
    <mergeCell ref="F6:I6"/>
    <mergeCell ref="J6:M6"/>
    <mergeCell ref="A5:M5"/>
    <mergeCell ref="B1:J1"/>
  </mergeCells>
  <printOptions horizontalCentered="1" verticalCentered="1"/>
  <pageMargins left="0.11811023622047245" right="0" top="0.19685039370078741" bottom="0.19685039370078741" header="0.51181102362204722" footer="0.51181102362204722"/>
  <pageSetup paperSize="9" scale="70" orientation="landscape" horizont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G43"/>
  <sheetViews>
    <sheetView showGridLines="0" zoomScale="80" zoomScaleNormal="80" workbookViewId="0">
      <selection activeCell="A33" sqref="A33"/>
    </sheetView>
  </sheetViews>
  <sheetFormatPr defaultColWidth="9.109375" defaultRowHeight="13.2" x14ac:dyDescent="0.25"/>
  <cols>
    <col min="1" max="1" width="51" style="16" customWidth="1"/>
    <col min="2" max="2" width="14.44140625" style="16" customWidth="1"/>
    <col min="3" max="3" width="17.88671875" style="16" bestFit="1" customWidth="1"/>
    <col min="4" max="4" width="14.44140625" style="16" customWidth="1"/>
    <col min="5" max="5" width="17.88671875" style="16" bestFit="1" customWidth="1"/>
    <col min="6" max="6" width="19.88671875" style="16" bestFit="1" customWidth="1"/>
    <col min="7" max="7" width="19.88671875" style="16" customWidth="1"/>
    <col min="8" max="16384" width="9.109375" style="16"/>
  </cols>
  <sheetData>
    <row r="5" spans="1:7" ht="24.6" x14ac:dyDescent="0.25">
      <c r="A5" s="136" t="s">
        <v>33</v>
      </c>
      <c r="B5" s="137"/>
      <c r="C5" s="137"/>
      <c r="D5" s="137"/>
      <c r="E5" s="137"/>
      <c r="F5" s="137"/>
      <c r="G5" s="138"/>
    </row>
    <row r="6" spans="1:7" ht="50.25" customHeight="1" x14ac:dyDescent="0.25">
      <c r="A6" s="68"/>
      <c r="B6" s="139" t="s">
        <v>212</v>
      </c>
      <c r="C6" s="139"/>
      <c r="D6" s="139" t="s">
        <v>213</v>
      </c>
      <c r="E6" s="139"/>
      <c r="F6" s="139" t="s">
        <v>113</v>
      </c>
      <c r="G6" s="139"/>
    </row>
    <row r="7" spans="1:7" ht="28.2" x14ac:dyDescent="0.3">
      <c r="A7" s="69" t="s">
        <v>1</v>
      </c>
      <c r="B7" s="82" t="s">
        <v>34</v>
      </c>
      <c r="C7" s="82" t="s">
        <v>35</v>
      </c>
      <c r="D7" s="82" t="s">
        <v>34</v>
      </c>
      <c r="E7" s="82" t="s">
        <v>35</v>
      </c>
      <c r="F7" s="82" t="s">
        <v>34</v>
      </c>
      <c r="G7" s="82" t="s">
        <v>35</v>
      </c>
    </row>
    <row r="8" spans="1:7" ht="16.8" x14ac:dyDescent="0.3">
      <c r="A8" s="70" t="s">
        <v>2</v>
      </c>
      <c r="B8" s="83">
        <f>SEKTOR_USD!D8</f>
        <v>4.3228372117969451</v>
      </c>
      <c r="C8" s="83">
        <f>SEKTOR_TL!D8</f>
        <v>22.252769169529582</v>
      </c>
      <c r="D8" s="83">
        <f>SEKTOR_USD!H8</f>
        <v>3.8737642463745519</v>
      </c>
      <c r="E8" s="83">
        <f>SEKTOR_TL!H8</f>
        <v>22.9826910558725</v>
      </c>
      <c r="F8" s="83">
        <f>SEKTOR_USD!L8</f>
        <v>3.063888990629275</v>
      </c>
      <c r="G8" s="83">
        <f>SEKTOR_TL!L8</f>
        <v>23.199223167590439</v>
      </c>
    </row>
    <row r="9" spans="1:7" s="18" customFormat="1" ht="15.6" x14ac:dyDescent="0.3">
      <c r="A9" s="73" t="s">
        <v>3</v>
      </c>
      <c r="B9" s="83">
        <f>SEKTOR_USD!D9</f>
        <v>4.3725750617855903</v>
      </c>
      <c r="C9" s="83">
        <f>SEKTOR_TL!D9</f>
        <v>22.31105544755043</v>
      </c>
      <c r="D9" s="83">
        <f>SEKTOR_USD!H9</f>
        <v>4.991328450519724</v>
      </c>
      <c r="E9" s="83">
        <f>SEKTOR_TL!H9</f>
        <v>24.30584569699532</v>
      </c>
      <c r="F9" s="83">
        <f>SEKTOR_USD!L9</f>
        <v>3.063760232382883</v>
      </c>
      <c r="G9" s="83">
        <f>SEKTOR_TL!L9</f>
        <v>23.199069254167547</v>
      </c>
    </row>
    <row r="10" spans="1:7" ht="13.8" x14ac:dyDescent="0.25">
      <c r="A10" s="75" t="s">
        <v>4</v>
      </c>
      <c r="B10" s="84">
        <f>SEKTOR_USD!D10</f>
        <v>0.34195865879678072</v>
      </c>
      <c r="C10" s="84">
        <f>SEKTOR_TL!D10</f>
        <v>17.587698319857303</v>
      </c>
      <c r="D10" s="84">
        <f>SEKTOR_USD!H10</f>
        <v>-1.8621251222420574</v>
      </c>
      <c r="E10" s="84">
        <f>SEKTOR_TL!H10</f>
        <v>16.191610408423461</v>
      </c>
      <c r="F10" s="84">
        <f>SEKTOR_USD!L10</f>
        <v>6.3854664760019789E-2</v>
      </c>
      <c r="G10" s="84">
        <f>SEKTOR_TL!L10</f>
        <v>19.613079640085825</v>
      </c>
    </row>
    <row r="11" spans="1:7" ht="13.8" x14ac:dyDescent="0.25">
      <c r="A11" s="75" t="s">
        <v>5</v>
      </c>
      <c r="B11" s="84">
        <f>SEKTOR_USD!D11</f>
        <v>40.389225056276004</v>
      </c>
      <c r="C11" s="84">
        <f>SEKTOR_TL!D11</f>
        <v>64.517875312858536</v>
      </c>
      <c r="D11" s="84">
        <f>SEKTOR_USD!H11</f>
        <v>45.636054377881763</v>
      </c>
      <c r="E11" s="84">
        <f>SEKTOR_TL!H11</f>
        <v>72.427696368733535</v>
      </c>
      <c r="F11" s="84">
        <f>SEKTOR_USD!L11</f>
        <v>41.659001479061182</v>
      </c>
      <c r="G11" s="84">
        <f>SEKTOR_TL!L11</f>
        <v>69.334566236906412</v>
      </c>
    </row>
    <row r="12" spans="1:7" ht="13.8" x14ac:dyDescent="0.25">
      <c r="A12" s="75" t="s">
        <v>6</v>
      </c>
      <c r="B12" s="84">
        <f>SEKTOR_USD!D12</f>
        <v>-3.9759819230071609</v>
      </c>
      <c r="C12" s="84">
        <f>SEKTOR_TL!D12</f>
        <v>12.527634700581714</v>
      </c>
      <c r="D12" s="84">
        <f>SEKTOR_USD!H12</f>
        <v>-4.6671418534548783</v>
      </c>
      <c r="E12" s="84">
        <f>SEKTOR_TL!H12</f>
        <v>12.870574451325755</v>
      </c>
      <c r="F12" s="84">
        <f>SEKTOR_USD!L12</f>
        <v>-6.0582662839420882</v>
      </c>
      <c r="G12" s="84">
        <f>SEKTOR_TL!L12</f>
        <v>12.29489523617004</v>
      </c>
    </row>
    <row r="13" spans="1:7" ht="13.8" x14ac:dyDescent="0.25">
      <c r="A13" s="75" t="s">
        <v>7</v>
      </c>
      <c r="B13" s="84">
        <f>SEKTOR_USD!D13</f>
        <v>-9.121665449082565</v>
      </c>
      <c r="C13" s="84">
        <f>SEKTOR_TL!D13</f>
        <v>6.4975642275596197</v>
      </c>
      <c r="D13" s="84">
        <f>SEKTOR_USD!H13</f>
        <v>-12.195979719394156</v>
      </c>
      <c r="E13" s="84">
        <f>SEKTOR_TL!H13</f>
        <v>3.9567091649920947</v>
      </c>
      <c r="F13" s="84">
        <f>SEKTOR_USD!L13</f>
        <v>-15.462845759529015</v>
      </c>
      <c r="G13" s="84">
        <f>SEKTOR_TL!L13</f>
        <v>1.0529665940680752</v>
      </c>
    </row>
    <row r="14" spans="1:7" ht="13.8" x14ac:dyDescent="0.25">
      <c r="A14" s="75" t="s">
        <v>8</v>
      </c>
      <c r="B14" s="84">
        <f>SEKTOR_USD!D14</f>
        <v>-5.4445356560441454</v>
      </c>
      <c r="C14" s="84">
        <f>SEKTOR_TL!D14</f>
        <v>10.806681117105757</v>
      </c>
      <c r="D14" s="84">
        <f>SEKTOR_USD!H14</f>
        <v>18.828332426170483</v>
      </c>
      <c r="E14" s="84">
        <f>SEKTOR_TL!H14</f>
        <v>40.688346104317688</v>
      </c>
      <c r="F14" s="84">
        <f>SEKTOR_USD!L14</f>
        <v>-1.3158966785873294</v>
      </c>
      <c r="G14" s="84">
        <f>SEKTOR_TL!L14</f>
        <v>17.963769728247687</v>
      </c>
    </row>
    <row r="15" spans="1:7" ht="13.8" x14ac:dyDescent="0.25">
      <c r="A15" s="75" t="s">
        <v>9</v>
      </c>
      <c r="B15" s="84">
        <f>SEKTOR_USD!D15</f>
        <v>-22.151370961053754</v>
      </c>
      <c r="C15" s="84">
        <f>SEKTOR_TL!D15</f>
        <v>-8.7715525149998932</v>
      </c>
      <c r="D15" s="84">
        <f>SEKTOR_USD!H15</f>
        <v>-29.927467372855769</v>
      </c>
      <c r="E15" s="84">
        <f>SEKTOR_TL!H15</f>
        <v>-17.036715727885017</v>
      </c>
      <c r="F15" s="84">
        <f>SEKTOR_USD!L15</f>
        <v>-35.449512819432002</v>
      </c>
      <c r="G15" s="84">
        <f>SEKTOR_TL!L15</f>
        <v>-22.838445612521554</v>
      </c>
    </row>
    <row r="16" spans="1:7" ht="13.8" x14ac:dyDescent="0.25">
      <c r="A16" s="75" t="s">
        <v>10</v>
      </c>
      <c r="B16" s="84">
        <f>SEKTOR_USD!D16</f>
        <v>35.977466070528195</v>
      </c>
      <c r="C16" s="84">
        <f>SEKTOR_TL!D16</f>
        <v>59.347868751196174</v>
      </c>
      <c r="D16" s="84">
        <f>SEKTOR_USD!H16</f>
        <v>7.3415402505862444</v>
      </c>
      <c r="E16" s="84">
        <f>SEKTOR_TL!H16</f>
        <v>27.088409454267993</v>
      </c>
      <c r="F16" s="84">
        <f>SEKTOR_USD!L16</f>
        <v>7.6955612439561909</v>
      </c>
      <c r="G16" s="84">
        <f>SEKTOR_TL!L16</f>
        <v>28.735773642884865</v>
      </c>
    </row>
    <row r="17" spans="1:7" ht="13.8" x14ac:dyDescent="0.25">
      <c r="A17" s="85" t="s">
        <v>11</v>
      </c>
      <c r="B17" s="84">
        <f>SEKTOR_USD!D17</f>
        <v>-12.006956229804084</v>
      </c>
      <c r="C17" s="84">
        <f>SEKTOR_TL!D17</f>
        <v>3.1163794627473491</v>
      </c>
      <c r="D17" s="84">
        <f>SEKTOR_USD!H17</f>
        <v>0.46124829808534995</v>
      </c>
      <c r="E17" s="84">
        <f>SEKTOR_TL!H17</f>
        <v>18.942398517746497</v>
      </c>
      <c r="F17" s="84">
        <f>SEKTOR_USD!L17</f>
        <v>4.2585033074618597</v>
      </c>
      <c r="G17" s="84">
        <f>SEKTOR_TL!L17</f>
        <v>24.627226295165379</v>
      </c>
    </row>
    <row r="18" spans="1:7" s="18" customFormat="1" ht="15.6" x14ac:dyDescent="0.3">
      <c r="A18" s="73" t="s">
        <v>12</v>
      </c>
      <c r="B18" s="83">
        <f>SEKTOR_USD!D18</f>
        <v>14.544453590351791</v>
      </c>
      <c r="C18" s="83">
        <f>SEKTOR_TL!D18</f>
        <v>34.231171416488785</v>
      </c>
      <c r="D18" s="83">
        <f>SEKTOR_USD!H18</f>
        <v>6.573766482199499</v>
      </c>
      <c r="E18" s="83">
        <f>SEKTOR_TL!H18</f>
        <v>26.179393738477124</v>
      </c>
      <c r="F18" s="83">
        <f>SEKTOR_USD!L18</f>
        <v>7.8428907814766458</v>
      </c>
      <c r="G18" s="83">
        <f>SEKTOR_TL!L18</f>
        <v>28.911886583604673</v>
      </c>
    </row>
    <row r="19" spans="1:7" ht="13.8" x14ac:dyDescent="0.25">
      <c r="A19" s="75" t="s">
        <v>13</v>
      </c>
      <c r="B19" s="84">
        <f>SEKTOR_USD!D19</f>
        <v>14.544453590351791</v>
      </c>
      <c r="C19" s="84">
        <f>SEKTOR_TL!D19</f>
        <v>34.231171416488785</v>
      </c>
      <c r="D19" s="84">
        <f>SEKTOR_USD!H19</f>
        <v>6.573766482199499</v>
      </c>
      <c r="E19" s="84">
        <f>SEKTOR_TL!H19</f>
        <v>26.179393738477124</v>
      </c>
      <c r="F19" s="84">
        <f>SEKTOR_USD!L19</f>
        <v>7.8428907814766458</v>
      </c>
      <c r="G19" s="84">
        <f>SEKTOR_TL!L19</f>
        <v>28.911886583604673</v>
      </c>
    </row>
    <row r="20" spans="1:7" s="18" customFormat="1" ht="15.6" x14ac:dyDescent="0.3">
      <c r="A20" s="73" t="s">
        <v>106</v>
      </c>
      <c r="B20" s="83">
        <f>SEKTOR_USD!D20</f>
        <v>-1.0767862410475606</v>
      </c>
      <c r="C20" s="83">
        <f>SEKTOR_TL!D20</f>
        <v>15.92511419746627</v>
      </c>
      <c r="D20" s="83">
        <f>SEKTOR_USD!H20</f>
        <v>-0.77579533993766003</v>
      </c>
      <c r="E20" s="83">
        <f>SEKTOR_TL!H20</f>
        <v>17.477784650506898</v>
      </c>
      <c r="F20" s="83">
        <f>SEKTOR_USD!L20</f>
        <v>0.69994261458024498</v>
      </c>
      <c r="G20" s="83">
        <f>SEKTOR_TL!L20</f>
        <v>20.373438501483363</v>
      </c>
    </row>
    <row r="21" spans="1:7" ht="13.8" x14ac:dyDescent="0.25">
      <c r="A21" s="75" t="s">
        <v>105</v>
      </c>
      <c r="B21" s="84">
        <f>SEKTOR_USD!D21</f>
        <v>-1.0767862410475606</v>
      </c>
      <c r="C21" s="84">
        <f>SEKTOR_TL!D21</f>
        <v>15.92511419746627</v>
      </c>
      <c r="D21" s="84">
        <f>SEKTOR_USD!H21</f>
        <v>-0.77579533993766003</v>
      </c>
      <c r="E21" s="84">
        <f>SEKTOR_TL!H21</f>
        <v>17.477784650506898</v>
      </c>
      <c r="F21" s="84">
        <f>SEKTOR_USD!L21</f>
        <v>0.69994261458024498</v>
      </c>
      <c r="G21" s="84">
        <f>SEKTOR_TL!L21</f>
        <v>20.373438501483363</v>
      </c>
    </row>
    <row r="22" spans="1:7" ht="16.8" x14ac:dyDescent="0.3">
      <c r="A22" s="70" t="s">
        <v>14</v>
      </c>
      <c r="B22" s="83">
        <f>SEKTOR_USD!D22</f>
        <v>9.088595589352245</v>
      </c>
      <c r="C22" s="83">
        <f>SEKTOR_TL!D22</f>
        <v>27.837616882846326</v>
      </c>
      <c r="D22" s="83">
        <f>SEKTOR_USD!H22</f>
        <v>4.3858964111270495</v>
      </c>
      <c r="E22" s="83">
        <f>SEKTOR_TL!H22</f>
        <v>23.58903657780953</v>
      </c>
      <c r="F22" s="83">
        <f>SEKTOR_USD!L22</f>
        <v>4.8772273545305209</v>
      </c>
      <c r="G22" s="83">
        <f>SEKTOR_TL!L22</f>
        <v>25.366828911566724</v>
      </c>
    </row>
    <row r="23" spans="1:7" s="18" customFormat="1" ht="15.6" x14ac:dyDescent="0.3">
      <c r="A23" s="73" t="s">
        <v>15</v>
      </c>
      <c r="B23" s="83">
        <f>SEKTOR_USD!D23</f>
        <v>3.785285365960557</v>
      </c>
      <c r="C23" s="83">
        <f>SEKTOR_TL!D23</f>
        <v>21.622828463524137</v>
      </c>
      <c r="D23" s="83">
        <f>SEKTOR_USD!H23</f>
        <v>0.42945536387586219</v>
      </c>
      <c r="E23" s="83">
        <f>SEKTOR_TL!H23</f>
        <v>18.904756860740882</v>
      </c>
      <c r="F23" s="83">
        <f>SEKTOR_USD!L23</f>
        <v>-0.51945116172923211</v>
      </c>
      <c r="G23" s="83">
        <f>SEKTOR_TL!L23</f>
        <v>18.915814813419544</v>
      </c>
    </row>
    <row r="24" spans="1:7" ht="13.8" x14ac:dyDescent="0.25">
      <c r="A24" s="75" t="s">
        <v>16</v>
      </c>
      <c r="B24" s="84">
        <f>SEKTOR_USD!D24</f>
        <v>3.2911574674499948</v>
      </c>
      <c r="C24" s="84">
        <f>SEKTOR_TL!D24</f>
        <v>21.043774964488303</v>
      </c>
      <c r="D24" s="84">
        <f>SEKTOR_USD!H24</f>
        <v>1.0752631310963865</v>
      </c>
      <c r="E24" s="84">
        <f>SEKTOR_TL!H24</f>
        <v>19.66936934680794</v>
      </c>
      <c r="F24" s="84">
        <f>SEKTOR_USD!L24</f>
        <v>-0.6802669039570185</v>
      </c>
      <c r="G24" s="84">
        <f>SEKTOR_TL!L24</f>
        <v>18.723580901914573</v>
      </c>
    </row>
    <row r="25" spans="1:7" ht="13.8" x14ac:dyDescent="0.25">
      <c r="A25" s="75" t="s">
        <v>17</v>
      </c>
      <c r="B25" s="84">
        <f>SEKTOR_USD!D25</f>
        <v>2.2090577140425429</v>
      </c>
      <c r="C25" s="84">
        <f>SEKTOR_TL!D25</f>
        <v>19.775695079897442</v>
      </c>
      <c r="D25" s="84">
        <f>SEKTOR_USD!H25</f>
        <v>-1.4971066858402917</v>
      </c>
      <c r="E25" s="84">
        <f>SEKTOR_TL!H25</f>
        <v>16.623778722717137</v>
      </c>
      <c r="F25" s="84">
        <f>SEKTOR_USD!L25</f>
        <v>-3.1638941914642102</v>
      </c>
      <c r="G25" s="84">
        <f>SEKTOR_TL!L25</f>
        <v>15.754733564060519</v>
      </c>
    </row>
    <row r="26" spans="1:7" ht="13.8" x14ac:dyDescent="0.25">
      <c r="A26" s="75" t="s">
        <v>18</v>
      </c>
      <c r="B26" s="84">
        <f>SEKTOR_USD!D26</f>
        <v>6.3137645500071438</v>
      </c>
      <c r="C26" s="84">
        <f>SEKTOR_TL!D26</f>
        <v>24.585876539082534</v>
      </c>
      <c r="D26" s="84">
        <f>SEKTOR_USD!H26</f>
        <v>-0.7932583874087511</v>
      </c>
      <c r="E26" s="84">
        <f>SEKTOR_TL!H26</f>
        <v>17.457109048851247</v>
      </c>
      <c r="F26" s="84">
        <f>SEKTOR_USD!L26</f>
        <v>1.4338765484323275</v>
      </c>
      <c r="G26" s="84">
        <f>SEKTOR_TL!L26</f>
        <v>21.250759272050569</v>
      </c>
    </row>
    <row r="27" spans="1:7" s="18" customFormat="1" ht="15.6" x14ac:dyDescent="0.3">
      <c r="A27" s="73" t="s">
        <v>19</v>
      </c>
      <c r="B27" s="83">
        <f>SEKTOR_USD!D27</f>
        <v>3.3768721799789083</v>
      </c>
      <c r="C27" s="83">
        <f>SEKTOR_TL!D27</f>
        <v>21.144221436663475</v>
      </c>
      <c r="D27" s="83">
        <f>SEKTOR_USD!H27</f>
        <v>4.5327291585984382</v>
      </c>
      <c r="E27" s="83">
        <f>SEKTOR_TL!H27</f>
        <v>23.762881114494736</v>
      </c>
      <c r="F27" s="83">
        <f>SEKTOR_USD!L27</f>
        <v>3.9177853510909522</v>
      </c>
      <c r="G27" s="83">
        <f>SEKTOR_TL!L27</f>
        <v>24.219943123966964</v>
      </c>
    </row>
    <row r="28" spans="1:7" ht="13.8" x14ac:dyDescent="0.25">
      <c r="A28" s="75" t="s">
        <v>20</v>
      </c>
      <c r="B28" s="84">
        <f>SEKTOR_USD!D28</f>
        <v>3.3768721799789083</v>
      </c>
      <c r="C28" s="84">
        <f>SEKTOR_TL!D28</f>
        <v>21.144221436663475</v>
      </c>
      <c r="D28" s="84">
        <f>SEKTOR_USD!H28</f>
        <v>4.5327291585984382</v>
      </c>
      <c r="E28" s="84">
        <f>SEKTOR_TL!H28</f>
        <v>23.762881114494736</v>
      </c>
      <c r="F28" s="84">
        <f>SEKTOR_USD!L28</f>
        <v>3.9177853510909522</v>
      </c>
      <c r="G28" s="84">
        <f>SEKTOR_TL!L28</f>
        <v>24.219943123966964</v>
      </c>
    </row>
    <row r="29" spans="1:7" s="18" customFormat="1" ht="15.6" x14ac:dyDescent="0.3">
      <c r="A29" s="73" t="s">
        <v>21</v>
      </c>
      <c r="B29" s="83">
        <f>SEKTOR_USD!D29</f>
        <v>10.883028763756435</v>
      </c>
      <c r="C29" s="83">
        <f>SEKTOR_TL!D29</f>
        <v>29.940458700838736</v>
      </c>
      <c r="D29" s="83">
        <f>SEKTOR_USD!H29</f>
        <v>4.7228766052943865</v>
      </c>
      <c r="E29" s="83">
        <f>SEKTOR_TL!H29</f>
        <v>23.988008651382756</v>
      </c>
      <c r="F29" s="83">
        <f>SEKTOR_USD!L29</f>
        <v>5.5973326438172641</v>
      </c>
      <c r="G29" s="83">
        <f>SEKTOR_TL!L29</f>
        <v>26.227619369872322</v>
      </c>
    </row>
    <row r="30" spans="1:7" ht="13.8" x14ac:dyDescent="0.25">
      <c r="A30" s="75" t="s">
        <v>22</v>
      </c>
      <c r="B30" s="84">
        <f>SEKTOR_USD!D30</f>
        <v>-6.8971105051471691</v>
      </c>
      <c r="C30" s="84">
        <f>SEKTOR_TL!D30</f>
        <v>9.1044527031264906</v>
      </c>
      <c r="D30" s="84">
        <f>SEKTOR_USD!H30</f>
        <v>-2.177970333288664</v>
      </c>
      <c r="E30" s="84">
        <f>SEKTOR_TL!H30</f>
        <v>15.817661372365709</v>
      </c>
      <c r="F30" s="84">
        <f>SEKTOR_USD!L30</f>
        <v>-3.4645169951493102</v>
      </c>
      <c r="G30" s="84">
        <f>SEKTOR_TL!L30</f>
        <v>15.395378835229788</v>
      </c>
    </row>
    <row r="31" spans="1:7" ht="13.8" x14ac:dyDescent="0.25">
      <c r="A31" s="75" t="s">
        <v>23</v>
      </c>
      <c r="B31" s="84">
        <f>SEKTOR_USD!D31</f>
        <v>2.2567283602723562</v>
      </c>
      <c r="C31" s="84">
        <f>SEKTOR_TL!D31</f>
        <v>19.831558864524613</v>
      </c>
      <c r="D31" s="84">
        <f>SEKTOR_USD!H31</f>
        <v>2.5229010672680068</v>
      </c>
      <c r="E31" s="84">
        <f>SEKTOR_TL!H31</f>
        <v>21.383319066033295</v>
      </c>
      <c r="F31" s="84">
        <f>SEKTOR_USD!L31</f>
        <v>4.8592417163833908</v>
      </c>
      <c r="G31" s="84">
        <f>SEKTOR_TL!L31</f>
        <v>25.345329464286003</v>
      </c>
    </row>
    <row r="32" spans="1:7" ht="13.8" x14ac:dyDescent="0.25">
      <c r="A32" s="75" t="s">
        <v>24</v>
      </c>
      <c r="B32" s="84">
        <f>SEKTOR_USD!D32</f>
        <v>22.889171620689336</v>
      </c>
      <c r="C32" s="84">
        <f>SEKTOR_TL!D32</f>
        <v>44.010093409153932</v>
      </c>
      <c r="D32" s="84">
        <f>SEKTOR_USD!H32</f>
        <v>45.022088907569497</v>
      </c>
      <c r="E32" s="84">
        <f>SEKTOR_TL!H32</f>
        <v>71.700783983279877</v>
      </c>
      <c r="F32" s="84">
        <f>SEKTOR_USD!L32</f>
        <v>38.03681767660018</v>
      </c>
      <c r="G32" s="84">
        <f>SEKTOR_TL!L32</f>
        <v>65.004725445880183</v>
      </c>
    </row>
    <row r="33" spans="1:7" ht="13.8" x14ac:dyDescent="0.25">
      <c r="A33" s="75" t="s">
        <v>101</v>
      </c>
      <c r="B33" s="84">
        <f>SEKTOR_USD!D33</f>
        <v>15.855766407126746</v>
      </c>
      <c r="C33" s="84">
        <f>SEKTOR_TL!D33</f>
        <v>35.767859138782669</v>
      </c>
      <c r="D33" s="84">
        <f>SEKTOR_USD!H33</f>
        <v>11.268936282111124</v>
      </c>
      <c r="E33" s="84">
        <f>SEKTOR_TL!H33</f>
        <v>31.738300948076471</v>
      </c>
      <c r="F33" s="84">
        <f>SEKTOR_USD!L33</f>
        <v>9.706797817433781</v>
      </c>
      <c r="G33" s="84">
        <f>SEKTOR_TL!L33</f>
        <v>31.139940474598482</v>
      </c>
    </row>
    <row r="34" spans="1:7" ht="13.8" x14ac:dyDescent="0.25">
      <c r="A34" s="75" t="s">
        <v>25</v>
      </c>
      <c r="B34" s="84">
        <f>SEKTOR_USD!D34</f>
        <v>-6.6813316138679273</v>
      </c>
      <c r="C34" s="84">
        <f>SEKTOR_TL!D34</f>
        <v>9.3573174419723308</v>
      </c>
      <c r="D34" s="84">
        <f>SEKTOR_USD!H34</f>
        <v>2.2279061103522486</v>
      </c>
      <c r="E34" s="84">
        <f>SEKTOR_TL!H34</f>
        <v>21.034055958908773</v>
      </c>
      <c r="F34" s="84">
        <f>SEKTOR_USD!L34</f>
        <v>4.2800762276538755</v>
      </c>
      <c r="G34" s="84">
        <f>SEKTOR_TL!L34</f>
        <v>24.653013862810486</v>
      </c>
    </row>
    <row r="35" spans="1:7" ht="13.8" x14ac:dyDescent="0.25">
      <c r="A35" s="75" t="s">
        <v>26</v>
      </c>
      <c r="B35" s="84">
        <f>SEKTOR_USD!D35</f>
        <v>19.320504654383118</v>
      </c>
      <c r="C35" s="84">
        <f>SEKTOR_TL!D35</f>
        <v>39.828080816944421</v>
      </c>
      <c r="D35" s="84">
        <f>SEKTOR_USD!H35</f>
        <v>13.561048358495414</v>
      </c>
      <c r="E35" s="84">
        <f>SEKTOR_TL!H35</f>
        <v>34.452076783587728</v>
      </c>
      <c r="F35" s="84">
        <f>SEKTOR_USD!L35</f>
        <v>11.598261175949817</v>
      </c>
      <c r="G35" s="84">
        <f>SEKTOR_TL!L35</f>
        <v>33.400934297957143</v>
      </c>
    </row>
    <row r="36" spans="1:7" ht="13.8" x14ac:dyDescent="0.25">
      <c r="A36" s="75" t="s">
        <v>27</v>
      </c>
      <c r="B36" s="84">
        <f>SEKTOR_USD!D36</f>
        <v>12.203295866456155</v>
      </c>
      <c r="C36" s="84">
        <f>SEKTOR_TL!D36</f>
        <v>31.487639679254659</v>
      </c>
      <c r="D36" s="84">
        <f>SEKTOR_USD!H36</f>
        <v>2.8244096998843631</v>
      </c>
      <c r="E36" s="84">
        <f>SEKTOR_TL!H36</f>
        <v>21.740294124025688</v>
      </c>
      <c r="F36" s="84">
        <f>SEKTOR_USD!L36</f>
        <v>2.9347178706763395</v>
      </c>
      <c r="G36" s="84">
        <f>SEKTOR_TL!L36</f>
        <v>23.044816209054883</v>
      </c>
    </row>
    <row r="37" spans="1:7" ht="13.8" x14ac:dyDescent="0.25">
      <c r="A37" s="75" t="s">
        <v>102</v>
      </c>
      <c r="B37" s="84">
        <f>SEKTOR_USD!D37</f>
        <v>3.5342982818926041</v>
      </c>
      <c r="C37" s="84">
        <f>SEKTOR_TL!D37</f>
        <v>21.328704311294654</v>
      </c>
      <c r="D37" s="84">
        <f>SEKTOR_USD!H37</f>
        <v>1.9464709950899142</v>
      </c>
      <c r="E37" s="84">
        <f>SEKTOR_TL!H37</f>
        <v>20.700847202263645</v>
      </c>
      <c r="F37" s="84">
        <f>SEKTOR_USD!L37</f>
        <v>3.6797595659533835</v>
      </c>
      <c r="G37" s="84">
        <f>SEKTOR_TL!L37</f>
        <v>23.935414836610462</v>
      </c>
    </row>
    <row r="38" spans="1:7" ht="13.8" x14ac:dyDescent="0.25">
      <c r="A38" s="85" t="s">
        <v>28</v>
      </c>
      <c r="B38" s="84">
        <f>SEKTOR_USD!D38</f>
        <v>174.70701082516064</v>
      </c>
      <c r="C38" s="84">
        <f>SEKTOR_TL!D38</f>
        <v>221.92081505105142</v>
      </c>
      <c r="D38" s="84">
        <f>SEKTOR_USD!H38</f>
        <v>-6.0281526669200964</v>
      </c>
      <c r="E38" s="84">
        <f>SEKTOR_TL!H38</f>
        <v>11.259188038110867</v>
      </c>
      <c r="F38" s="84">
        <f>SEKTOR_USD!L38</f>
        <v>-10.030622855490023</v>
      </c>
      <c r="G38" s="84">
        <f>SEKTOR_TL!L38</f>
        <v>7.5464692981203534</v>
      </c>
    </row>
    <row r="39" spans="1:7" ht="13.8" x14ac:dyDescent="0.25">
      <c r="A39" s="85" t="s">
        <v>103</v>
      </c>
      <c r="B39" s="84">
        <f>SEKTOR_USD!D39</f>
        <v>-38.673129531381342</v>
      </c>
      <c r="C39" s="84">
        <f>SEKTOR_TL!D39</f>
        <v>-28.132900334483384</v>
      </c>
      <c r="D39" s="84">
        <f>SEKTOR_USD!H39</f>
        <v>16.235557768055717</v>
      </c>
      <c r="E39" s="84">
        <f>SEKTOR_TL!H39</f>
        <v>37.61859690373884</v>
      </c>
      <c r="F39" s="84">
        <f>SEKTOR_USD!L39</f>
        <v>29.34295419947815</v>
      </c>
      <c r="G39" s="84">
        <f>SEKTOR_TL!L39</f>
        <v>54.61236360900147</v>
      </c>
    </row>
    <row r="40" spans="1:7" ht="13.8" x14ac:dyDescent="0.25">
      <c r="A40" s="85" t="s">
        <v>29</v>
      </c>
      <c r="B40" s="84">
        <f>SEKTOR_USD!D40</f>
        <v>0.89745058977728442</v>
      </c>
      <c r="C40" s="84">
        <f>SEKTOR_TL!D40</f>
        <v>18.238662467581005</v>
      </c>
      <c r="D40" s="84">
        <f>SEKTOR_USD!H40</f>
        <v>0.44707736900794087</v>
      </c>
      <c r="E40" s="84">
        <f>SEKTOR_TL!H40</f>
        <v>18.925620662381899</v>
      </c>
      <c r="F40" s="84">
        <f>SEKTOR_USD!L40</f>
        <v>1.2700931632456145</v>
      </c>
      <c r="G40" s="84">
        <f>SEKTOR_TL!L40</f>
        <v>21.054977936605372</v>
      </c>
    </row>
    <row r="41" spans="1:7" ht="16.8" x14ac:dyDescent="0.3">
      <c r="A41" s="70" t="s">
        <v>30</v>
      </c>
      <c r="B41" s="83">
        <f>SEKTOR_USD!D41</f>
        <v>24.423479232652511</v>
      </c>
      <c r="C41" s="83">
        <f>SEKTOR_TL!D41</f>
        <v>45.808101969250629</v>
      </c>
      <c r="D41" s="83">
        <f>SEKTOR_USD!H41</f>
        <v>19.517650201835643</v>
      </c>
      <c r="E41" s="83">
        <f>SEKTOR_TL!H41</f>
        <v>41.504472829473002</v>
      </c>
      <c r="F41" s="83">
        <f>SEKTOR_USD!L41</f>
        <v>15.723701387354883</v>
      </c>
      <c r="G41" s="83">
        <f>SEKTOR_TL!L41</f>
        <v>38.332351443642935</v>
      </c>
    </row>
    <row r="42" spans="1:7" ht="13.8" x14ac:dyDescent="0.25">
      <c r="A42" s="75" t="s">
        <v>31</v>
      </c>
      <c r="B42" s="84">
        <f>SEKTOR_USD!D42</f>
        <v>24.423479232652511</v>
      </c>
      <c r="C42" s="84">
        <f>SEKTOR_TL!D42</f>
        <v>45.808101969250629</v>
      </c>
      <c r="D42" s="84">
        <f>SEKTOR_USD!H42</f>
        <v>19.517650201835643</v>
      </c>
      <c r="E42" s="84">
        <f>SEKTOR_TL!H42</f>
        <v>41.504472829473002</v>
      </c>
      <c r="F42" s="84">
        <f>SEKTOR_USD!L42</f>
        <v>15.723701387354883</v>
      </c>
      <c r="G42" s="84">
        <f>SEKTOR_TL!L42</f>
        <v>38.332351443642935</v>
      </c>
    </row>
    <row r="43" spans="1:7" ht="17.399999999999999" x14ac:dyDescent="0.3">
      <c r="A43" s="86" t="s">
        <v>36</v>
      </c>
      <c r="B43" s="87">
        <f>SEKTOR_USD!D43</f>
        <v>8.8262608711813098</v>
      </c>
      <c r="C43" s="87">
        <f>SEKTOR_TL!D43</f>
        <v>27.53019478234696</v>
      </c>
      <c r="D43" s="87">
        <f>SEKTOR_USD!H43</f>
        <v>4.6981085195161709</v>
      </c>
      <c r="E43" s="87">
        <f>SEKTOR_TL!H43</f>
        <v>23.958684154832461</v>
      </c>
      <c r="F43" s="87">
        <f>SEKTOR_USD!L43</f>
        <v>4.8767726176713202</v>
      </c>
      <c r="G43" s="87">
        <f>SEKTOR_TL!L43</f>
        <v>25.366285333904859</v>
      </c>
    </row>
  </sheetData>
  <mergeCells count="4">
    <mergeCell ref="B6:C6"/>
    <mergeCell ref="D6:E6"/>
    <mergeCell ref="F6:G6"/>
    <mergeCell ref="A5:G5"/>
  </mergeCells>
  <printOptions horizontalCentered="1" verticalCentered="1"/>
  <pageMargins left="0.11811023622047245" right="0" top="0.19685039370078741" bottom="0.19685039370078741" header="0.51181102362204722" footer="0.51181102362204722"/>
  <pageSetup paperSize="9" scale="70" orientation="landscape" horizontalDpi="4294967294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23"/>
  <sheetViews>
    <sheetView showGridLines="0" zoomScale="80" zoomScaleNormal="80" workbookViewId="0">
      <selection activeCell="F15" sqref="F15"/>
    </sheetView>
  </sheetViews>
  <sheetFormatPr defaultColWidth="9.109375" defaultRowHeight="13.2" x14ac:dyDescent="0.25"/>
  <cols>
    <col min="1" max="1" width="32.33203125" customWidth="1"/>
    <col min="2" max="2" width="12.6640625" bestFit="1" customWidth="1"/>
    <col min="3" max="3" width="12.88671875" customWidth="1"/>
    <col min="4" max="4" width="12.109375" bestFit="1" customWidth="1"/>
    <col min="5" max="5" width="13.5546875" bestFit="1" customWidth="1"/>
    <col min="6" max="7" width="14.109375" bestFit="1" customWidth="1"/>
    <col min="8" max="8" width="12.109375" bestFit="1" customWidth="1"/>
    <col min="9" max="9" width="15" bestFit="1" customWidth="1"/>
    <col min="10" max="11" width="14.109375" bestFit="1" customWidth="1"/>
    <col min="12" max="12" width="10.33203125" customWidth="1"/>
    <col min="13" max="13" width="15" bestFit="1" customWidth="1"/>
  </cols>
  <sheetData>
    <row r="2" spans="1:13" ht="24.6" x14ac:dyDescent="0.4">
      <c r="C2" s="132" t="s">
        <v>115</v>
      </c>
      <c r="D2" s="132"/>
      <c r="E2" s="132"/>
      <c r="F2" s="132"/>
      <c r="G2" s="132"/>
      <c r="H2" s="132"/>
      <c r="I2" s="132"/>
      <c r="J2" s="132"/>
      <c r="K2" s="132"/>
    </row>
    <row r="6" spans="1:13" ht="22.5" customHeight="1" x14ac:dyDescent="0.25">
      <c r="A6" s="140" t="s">
        <v>108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</row>
    <row r="7" spans="1:13" ht="24" customHeight="1" x14ac:dyDescent="0.25">
      <c r="A7" s="31"/>
      <c r="B7" s="128" t="s">
        <v>117</v>
      </c>
      <c r="C7" s="128"/>
      <c r="D7" s="128"/>
      <c r="E7" s="128"/>
      <c r="F7" s="128" t="s">
        <v>118</v>
      </c>
      <c r="G7" s="128"/>
      <c r="H7" s="128"/>
      <c r="I7" s="128"/>
      <c r="J7" s="128" t="s">
        <v>100</v>
      </c>
      <c r="K7" s="128"/>
      <c r="L7" s="128"/>
      <c r="M7" s="128"/>
    </row>
    <row r="8" spans="1:13" ht="64.8" x14ac:dyDescent="0.3">
      <c r="A8" s="32" t="s">
        <v>37</v>
      </c>
      <c r="B8" s="51">
        <v>2025</v>
      </c>
      <c r="C8" s="52">
        <v>2026</v>
      </c>
      <c r="D8" s="6" t="s">
        <v>111</v>
      </c>
      <c r="E8" s="6" t="s">
        <v>112</v>
      </c>
      <c r="F8" s="4">
        <v>2025</v>
      </c>
      <c r="G8" s="5">
        <v>2026</v>
      </c>
      <c r="H8" s="6" t="s">
        <v>111</v>
      </c>
      <c r="I8" s="6" t="s">
        <v>112</v>
      </c>
      <c r="J8" s="4" t="s">
        <v>119</v>
      </c>
      <c r="K8" s="4" t="s">
        <v>120</v>
      </c>
      <c r="L8" s="6" t="s">
        <v>111</v>
      </c>
      <c r="M8" s="6" t="s">
        <v>112</v>
      </c>
    </row>
    <row r="9" spans="1:13" ht="22.5" customHeight="1" x14ac:dyDescent="0.3">
      <c r="A9" s="33" t="s">
        <v>188</v>
      </c>
      <c r="B9" s="55">
        <v>5772705.0386100002</v>
      </c>
      <c r="C9" s="55">
        <v>7232907.4514800003</v>
      </c>
      <c r="D9" s="44">
        <f>(C9-B9)/B9*100</f>
        <v>25.294942372832541</v>
      </c>
      <c r="E9" s="57">
        <f t="shared" ref="E9:E23" si="0">C9/C$23*100</f>
        <v>35.80617013681249</v>
      </c>
      <c r="F9" s="55">
        <v>46547504.402570002</v>
      </c>
      <c r="G9" s="55">
        <v>48559567.673359998</v>
      </c>
      <c r="H9" s="44">
        <f t="shared" ref="H9:H22" si="1">(G9-F9)/F9*100</f>
        <v>4.3226018163906224</v>
      </c>
      <c r="I9" s="46">
        <f t="shared" ref="I9:I23" si="2">G9/G$23*100</f>
        <v>30.130890366415791</v>
      </c>
      <c r="J9" s="55">
        <v>69503341.845190004</v>
      </c>
      <c r="K9" s="55">
        <v>72117559.756209999</v>
      </c>
      <c r="L9" s="44">
        <f t="shared" ref="L9:L23" si="3">(K9-J9)/J9*100</f>
        <v>3.7612837622151161</v>
      </c>
      <c r="M9" s="57">
        <f t="shared" ref="M9:M23" si="4">K9/K$23*100</f>
        <v>29.505187960473368</v>
      </c>
    </row>
    <row r="10" spans="1:13" ht="22.5" customHeight="1" x14ac:dyDescent="0.3">
      <c r="A10" s="33" t="s">
        <v>189</v>
      </c>
      <c r="B10" s="55">
        <v>2847507.5435500001</v>
      </c>
      <c r="C10" s="55">
        <v>2954042.8490599999</v>
      </c>
      <c r="D10" s="44">
        <f t="shared" ref="D10:D23" si="5">(C10-B10)/B10*100</f>
        <v>3.7413528807436216</v>
      </c>
      <c r="E10" s="57">
        <f t="shared" si="0"/>
        <v>14.623850996909043</v>
      </c>
      <c r="F10" s="55">
        <v>27610415.04256</v>
      </c>
      <c r="G10" s="55">
        <v>28657156.49625</v>
      </c>
      <c r="H10" s="44">
        <f t="shared" si="1"/>
        <v>3.7911108981031365</v>
      </c>
      <c r="I10" s="46">
        <f t="shared" si="2"/>
        <v>17.781575948326044</v>
      </c>
      <c r="J10" s="55">
        <v>41767036.978749998</v>
      </c>
      <c r="K10" s="55">
        <v>44330948.734590001</v>
      </c>
      <c r="L10" s="44">
        <f t="shared" si="3"/>
        <v>6.1386010148252952</v>
      </c>
      <c r="M10" s="57">
        <f t="shared" si="4"/>
        <v>18.136955539008742</v>
      </c>
    </row>
    <row r="11" spans="1:13" ht="22.5" customHeight="1" x14ac:dyDescent="0.3">
      <c r="A11" s="33" t="s">
        <v>190</v>
      </c>
      <c r="B11" s="55">
        <v>2583832.1786799999</v>
      </c>
      <c r="C11" s="55">
        <v>2289288.9985799999</v>
      </c>
      <c r="D11" s="44">
        <f t="shared" si="5"/>
        <v>-11.399470233801059</v>
      </c>
      <c r="E11" s="57">
        <f t="shared" si="0"/>
        <v>11.333018143169477</v>
      </c>
      <c r="F11" s="55">
        <v>19296213.53531</v>
      </c>
      <c r="G11" s="55">
        <v>20387974.987920001</v>
      </c>
      <c r="H11" s="44">
        <f t="shared" si="1"/>
        <v>5.6579051149708448</v>
      </c>
      <c r="I11" s="46">
        <f t="shared" si="2"/>
        <v>12.650603549159211</v>
      </c>
      <c r="J11" s="55">
        <v>29370089.587719999</v>
      </c>
      <c r="K11" s="55">
        <v>32435199.51134</v>
      </c>
      <c r="L11" s="44">
        <f t="shared" si="3"/>
        <v>10.436161300990927</v>
      </c>
      <c r="M11" s="57">
        <f t="shared" si="4"/>
        <v>13.270092074006056</v>
      </c>
    </row>
    <row r="12" spans="1:13" ht="22.5" customHeight="1" x14ac:dyDescent="0.3">
      <c r="A12" s="33" t="s">
        <v>191</v>
      </c>
      <c r="B12" s="55">
        <v>1520757.30226</v>
      </c>
      <c r="C12" s="55">
        <v>1607536.23511</v>
      </c>
      <c r="D12" s="44">
        <f t="shared" si="5"/>
        <v>5.7062972981315072</v>
      </c>
      <c r="E12" s="57">
        <f t="shared" si="0"/>
        <v>7.958032965520907</v>
      </c>
      <c r="F12" s="55">
        <v>12153481.38641</v>
      </c>
      <c r="G12" s="55">
        <v>12788449.2566</v>
      </c>
      <c r="H12" s="44">
        <f t="shared" si="1"/>
        <v>5.2245759877496498</v>
      </c>
      <c r="I12" s="46">
        <f t="shared" si="2"/>
        <v>7.9351481277391711</v>
      </c>
      <c r="J12" s="55">
        <v>18478400.044429999</v>
      </c>
      <c r="K12" s="55">
        <v>19133654.241549999</v>
      </c>
      <c r="L12" s="44">
        <f t="shared" si="3"/>
        <v>3.5460548291220433</v>
      </c>
      <c r="M12" s="57">
        <f t="shared" si="4"/>
        <v>7.8280805212495945</v>
      </c>
    </row>
    <row r="13" spans="1:13" ht="22.5" customHeight="1" x14ac:dyDescent="0.3">
      <c r="A13" s="34" t="s">
        <v>192</v>
      </c>
      <c r="B13" s="55">
        <v>1668384.2282199999</v>
      </c>
      <c r="C13" s="55">
        <v>1521805.23597</v>
      </c>
      <c r="D13" s="44">
        <f t="shared" si="5"/>
        <v>-8.7856855615558711</v>
      </c>
      <c r="E13" s="57">
        <f t="shared" si="0"/>
        <v>7.5336256629530247</v>
      </c>
      <c r="F13" s="55">
        <v>13451722.72522</v>
      </c>
      <c r="G13" s="55">
        <v>12535781.993860001</v>
      </c>
      <c r="H13" s="44">
        <f t="shared" si="1"/>
        <v>-6.8090961289496805</v>
      </c>
      <c r="I13" s="46">
        <f t="shared" si="2"/>
        <v>7.7783697634009341</v>
      </c>
      <c r="J13" s="55">
        <v>20304215.669769999</v>
      </c>
      <c r="K13" s="55">
        <v>18874399.58766</v>
      </c>
      <c r="L13" s="44">
        <f t="shared" si="3"/>
        <v>-7.0419665815448633</v>
      </c>
      <c r="M13" s="57">
        <f t="shared" si="4"/>
        <v>7.7220126326728016</v>
      </c>
    </row>
    <row r="14" spans="1:13" ht="22.5" customHeight="1" x14ac:dyDescent="0.3">
      <c r="A14" s="33" t="s">
        <v>193</v>
      </c>
      <c r="B14" s="55">
        <v>1227005.0763300001</v>
      </c>
      <c r="C14" s="55">
        <v>1460669.33347</v>
      </c>
      <c r="D14" s="44">
        <f t="shared" si="5"/>
        <v>19.043462952809858</v>
      </c>
      <c r="E14" s="57">
        <f t="shared" si="0"/>
        <v>7.230975236265393</v>
      </c>
      <c r="F14" s="55">
        <v>10836284.140000001</v>
      </c>
      <c r="G14" s="55">
        <v>12437799.760290001</v>
      </c>
      <c r="H14" s="44">
        <f t="shared" si="1"/>
        <v>14.779195521261034</v>
      </c>
      <c r="I14" s="46">
        <f t="shared" si="2"/>
        <v>7.7175724359326781</v>
      </c>
      <c r="J14" s="55">
        <v>16772465.02909</v>
      </c>
      <c r="K14" s="55">
        <v>18396171.335220002</v>
      </c>
      <c r="L14" s="44">
        <f t="shared" si="3"/>
        <v>9.6807851637422466</v>
      </c>
      <c r="M14" s="57">
        <f t="shared" si="4"/>
        <v>7.5263568932946274</v>
      </c>
    </row>
    <row r="15" spans="1:13" ht="22.5" customHeight="1" x14ac:dyDescent="0.3">
      <c r="A15" s="33" t="s">
        <v>194</v>
      </c>
      <c r="B15" s="55">
        <v>980741.87982000003</v>
      </c>
      <c r="C15" s="55">
        <v>952441.76442999998</v>
      </c>
      <c r="D15" s="44">
        <f t="shared" si="5"/>
        <v>-2.8855824322699561</v>
      </c>
      <c r="E15" s="57">
        <f t="shared" si="0"/>
        <v>4.715018419820681</v>
      </c>
      <c r="F15" s="55">
        <v>8176145.8711200003</v>
      </c>
      <c r="G15" s="55">
        <v>8485779.7066300008</v>
      </c>
      <c r="H15" s="44">
        <f t="shared" si="1"/>
        <v>3.7870390327024066</v>
      </c>
      <c r="I15" s="46">
        <f t="shared" si="2"/>
        <v>5.2653701477308257</v>
      </c>
      <c r="J15" s="55">
        <v>12586976.69296</v>
      </c>
      <c r="K15" s="55">
        <v>13035566.97804</v>
      </c>
      <c r="L15" s="44">
        <f t="shared" si="3"/>
        <v>3.5639240146595412</v>
      </c>
      <c r="M15" s="57">
        <f t="shared" si="4"/>
        <v>5.3331928473257975</v>
      </c>
    </row>
    <row r="16" spans="1:13" ht="22.5" customHeight="1" x14ac:dyDescent="0.3">
      <c r="A16" s="33" t="s">
        <v>195</v>
      </c>
      <c r="B16" s="55">
        <v>968560.89313999994</v>
      </c>
      <c r="C16" s="55">
        <v>1085045.98336</v>
      </c>
      <c r="D16" s="44">
        <f t="shared" si="5"/>
        <v>12.026615057971659</v>
      </c>
      <c r="E16" s="57">
        <f t="shared" si="0"/>
        <v>5.3714694052256107</v>
      </c>
      <c r="F16" s="55">
        <v>7714576.6268300004</v>
      </c>
      <c r="G16" s="55">
        <v>8153142.3460200001</v>
      </c>
      <c r="H16" s="44">
        <f t="shared" si="1"/>
        <v>5.6848967921939071</v>
      </c>
      <c r="I16" s="46">
        <f t="shared" si="2"/>
        <v>5.058970866919017</v>
      </c>
      <c r="J16" s="55">
        <v>11878871.770509999</v>
      </c>
      <c r="K16" s="55">
        <v>12437253.666820001</v>
      </c>
      <c r="L16" s="44">
        <f t="shared" si="3"/>
        <v>4.7006307256907816</v>
      </c>
      <c r="M16" s="57">
        <f t="shared" si="4"/>
        <v>5.0884071562059709</v>
      </c>
    </row>
    <row r="17" spans="1:13" ht="22.5" customHeight="1" x14ac:dyDescent="0.3">
      <c r="A17" s="33" t="s">
        <v>196</v>
      </c>
      <c r="B17" s="55">
        <v>301654.10399999999</v>
      </c>
      <c r="C17" s="55">
        <v>343089.59548000002</v>
      </c>
      <c r="D17" s="44">
        <f t="shared" si="5"/>
        <v>13.736094066202403</v>
      </c>
      <c r="E17" s="57">
        <f t="shared" si="0"/>
        <v>1.6984489999817911</v>
      </c>
      <c r="F17" s="55">
        <v>2347736.8453799998</v>
      </c>
      <c r="G17" s="55">
        <v>2644280.1423300002</v>
      </c>
      <c r="H17" s="44">
        <f t="shared" si="1"/>
        <v>12.631027942230999</v>
      </c>
      <c r="I17" s="46">
        <f t="shared" si="2"/>
        <v>1.6407583280512894</v>
      </c>
      <c r="J17" s="55">
        <v>3574417.0190599998</v>
      </c>
      <c r="K17" s="55">
        <v>3886826.5348100001</v>
      </c>
      <c r="L17" s="44">
        <f t="shared" si="3"/>
        <v>8.7401529839447125</v>
      </c>
      <c r="M17" s="57">
        <f t="shared" si="4"/>
        <v>1.5902028280906895</v>
      </c>
    </row>
    <row r="18" spans="1:13" ht="22.5" customHeight="1" x14ac:dyDescent="0.3">
      <c r="A18" s="33" t="s">
        <v>197</v>
      </c>
      <c r="B18" s="55">
        <v>255376.66879</v>
      </c>
      <c r="C18" s="55">
        <v>265361.71687</v>
      </c>
      <c r="D18" s="44">
        <f t="shared" si="5"/>
        <v>3.9099296452217644</v>
      </c>
      <c r="E18" s="57">
        <f t="shared" si="0"/>
        <v>1.3136607713817305</v>
      </c>
      <c r="F18" s="55">
        <v>1797484.8507300001</v>
      </c>
      <c r="G18" s="55">
        <v>2119309.13405</v>
      </c>
      <c r="H18" s="44">
        <f t="shared" si="1"/>
        <v>17.904144404293572</v>
      </c>
      <c r="I18" s="46">
        <f t="shared" si="2"/>
        <v>1.315017291754766</v>
      </c>
      <c r="J18" s="55">
        <v>2694129.9158999999</v>
      </c>
      <c r="K18" s="55">
        <v>3318042.2223</v>
      </c>
      <c r="L18" s="44">
        <f t="shared" si="3"/>
        <v>23.15821158875244</v>
      </c>
      <c r="M18" s="57">
        <f t="shared" si="4"/>
        <v>1.3574982259617872</v>
      </c>
    </row>
    <row r="19" spans="1:13" ht="22.5" customHeight="1" x14ac:dyDescent="0.3">
      <c r="A19" s="33" t="s">
        <v>198</v>
      </c>
      <c r="B19" s="55">
        <v>213532.7776</v>
      </c>
      <c r="C19" s="55">
        <v>207055.70337999999</v>
      </c>
      <c r="D19" s="44">
        <f t="shared" si="5"/>
        <v>-3.0332927304178003</v>
      </c>
      <c r="E19" s="57">
        <f t="shared" si="0"/>
        <v>1.0250195779160192</v>
      </c>
      <c r="F19" s="55">
        <v>1812641.6066300001</v>
      </c>
      <c r="G19" s="55">
        <v>1969859.9721599999</v>
      </c>
      <c r="H19" s="44">
        <f t="shared" si="1"/>
        <v>8.6734390822185059</v>
      </c>
      <c r="I19" s="46">
        <f t="shared" si="2"/>
        <v>1.2222850758802266</v>
      </c>
      <c r="J19" s="55">
        <v>2686333.8654900002</v>
      </c>
      <c r="K19" s="55">
        <v>2899466.20664</v>
      </c>
      <c r="L19" s="44">
        <f t="shared" si="3"/>
        <v>7.933948340822611</v>
      </c>
      <c r="M19" s="57">
        <f t="shared" si="4"/>
        <v>1.1862477834961311</v>
      </c>
    </row>
    <row r="20" spans="1:13" ht="22.5" customHeight="1" x14ac:dyDescent="0.3">
      <c r="A20" s="33" t="s">
        <v>199</v>
      </c>
      <c r="B20" s="55">
        <v>102969.95254</v>
      </c>
      <c r="C20" s="55">
        <v>98994.216260000001</v>
      </c>
      <c r="D20" s="44">
        <f t="shared" si="5"/>
        <v>-3.8610644969031833</v>
      </c>
      <c r="E20" s="57">
        <f t="shared" si="0"/>
        <v>0.49006623874893784</v>
      </c>
      <c r="F20" s="55">
        <v>1171227.1915200001</v>
      </c>
      <c r="G20" s="55">
        <v>1315513.9449199999</v>
      </c>
      <c r="H20" s="44">
        <f t="shared" si="1"/>
        <v>12.319279679013151</v>
      </c>
      <c r="I20" s="46">
        <f t="shared" si="2"/>
        <v>0.81626769654337428</v>
      </c>
      <c r="J20" s="55">
        <v>1918434.70793</v>
      </c>
      <c r="K20" s="55">
        <v>1921740.67992</v>
      </c>
      <c r="L20" s="44">
        <f t="shared" si="3"/>
        <v>0.17232653143390791</v>
      </c>
      <c r="M20" s="57">
        <f t="shared" si="4"/>
        <v>0.78623458924572065</v>
      </c>
    </row>
    <row r="21" spans="1:13" ht="22.5" customHeight="1" x14ac:dyDescent="0.3">
      <c r="A21" s="33" t="s">
        <v>200</v>
      </c>
      <c r="B21" s="55">
        <v>116782.15983999999</v>
      </c>
      <c r="C21" s="55">
        <v>181548.15153999999</v>
      </c>
      <c r="D21" s="44">
        <f t="shared" si="5"/>
        <v>55.458806198424561</v>
      </c>
      <c r="E21" s="57">
        <f t="shared" si="0"/>
        <v>0.89874563523343731</v>
      </c>
      <c r="F21" s="55">
        <v>1007684.78573</v>
      </c>
      <c r="G21" s="55">
        <v>1103796.97581</v>
      </c>
      <c r="H21" s="44">
        <f t="shared" si="1"/>
        <v>9.5379221201968569</v>
      </c>
      <c r="I21" s="46">
        <f t="shared" si="2"/>
        <v>0.68489871838702787</v>
      </c>
      <c r="J21" s="55">
        <v>1505329.34387</v>
      </c>
      <c r="K21" s="55">
        <v>1626353.8595199999</v>
      </c>
      <c r="L21" s="44">
        <f t="shared" si="3"/>
        <v>8.0397366956829632</v>
      </c>
      <c r="M21" s="57">
        <f t="shared" si="4"/>
        <v>0.66538408228998425</v>
      </c>
    </row>
    <row r="22" spans="1:13" ht="22.5" customHeight="1" x14ac:dyDescent="0.3">
      <c r="A22" s="33" t="s">
        <v>201</v>
      </c>
      <c r="B22" s="55">
        <v>2043.2219399999999</v>
      </c>
      <c r="C22" s="55">
        <v>383.36086999999998</v>
      </c>
      <c r="D22" s="44">
        <f t="shared" si="5"/>
        <v>-81.237433756217399</v>
      </c>
      <c r="E22" s="57">
        <f t="shared" si="0"/>
        <v>1.8978100614584379E-3</v>
      </c>
      <c r="F22" s="55">
        <v>7143.68696</v>
      </c>
      <c r="G22" s="55">
        <v>3661.09265</v>
      </c>
      <c r="H22" s="44">
        <f t="shared" si="1"/>
        <v>-48.750656761701109</v>
      </c>
      <c r="I22" s="46">
        <f t="shared" si="2"/>
        <v>2.271683759634424E-3</v>
      </c>
      <c r="J22" s="55">
        <v>17586.137760000001</v>
      </c>
      <c r="K22" s="55">
        <v>10135.909180000001</v>
      </c>
      <c r="L22" s="44">
        <f t="shared" si="3"/>
        <v>-42.364211412841797</v>
      </c>
      <c r="M22" s="57">
        <f t="shared" si="4"/>
        <v>4.1468666787555222E-3</v>
      </c>
    </row>
    <row r="23" spans="1:13" ht="24" customHeight="1" x14ac:dyDescent="0.25">
      <c r="A23" s="48" t="s">
        <v>38</v>
      </c>
      <c r="B23" s="56">
        <f>SUM(B9:B22)</f>
        <v>18561853.025320001</v>
      </c>
      <c r="C23" s="56">
        <f>SUM(C9:C22)</f>
        <v>20200170.595860001</v>
      </c>
      <c r="D23" s="54">
        <f t="shared" si="5"/>
        <v>8.8262608711812902</v>
      </c>
      <c r="E23" s="58">
        <f t="shared" si="0"/>
        <v>100</v>
      </c>
      <c r="F23" s="47">
        <f>SUM(F9:F22)</f>
        <v>153930262.69697005</v>
      </c>
      <c r="G23" s="47">
        <f>SUM(G9:G22)</f>
        <v>161162073.48285002</v>
      </c>
      <c r="H23" s="54">
        <f>(G23-F23)/F23*100</f>
        <v>4.6981085195161691</v>
      </c>
      <c r="I23" s="50">
        <f t="shared" si="2"/>
        <v>100</v>
      </c>
      <c r="J23" s="56">
        <f>SUM(J9:J22)</f>
        <v>233057628.60842997</v>
      </c>
      <c r="K23" s="56">
        <f>SUM(K9:K22)</f>
        <v>244423319.22379994</v>
      </c>
      <c r="L23" s="54">
        <f t="shared" si="3"/>
        <v>4.8767726176712953</v>
      </c>
      <c r="M23" s="58">
        <f t="shared" si="4"/>
        <v>100</v>
      </c>
    </row>
  </sheetData>
  <mergeCells count="5">
    <mergeCell ref="B7:E7"/>
    <mergeCell ref="F7:I7"/>
    <mergeCell ref="J7:M7"/>
    <mergeCell ref="A6:M6"/>
    <mergeCell ref="C2:K2"/>
  </mergeCells>
  <pageMargins left="0.4" right="0.23622047244094491" top="0.7" bottom="0.35433070866141736" header="0.54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7:N60"/>
  <sheetViews>
    <sheetView showGridLines="0" topLeftCell="C1" workbookViewId="0">
      <selection activeCell="N18" sqref="N18"/>
    </sheetView>
  </sheetViews>
  <sheetFormatPr defaultColWidth="9.109375" defaultRowHeight="13.2" x14ac:dyDescent="0.25"/>
  <cols>
    <col min="1" max="2" width="0" hidden="1" customWidth="1"/>
    <col min="10" max="10" width="11.5546875" bestFit="1" customWidth="1"/>
    <col min="11" max="11" width="12.109375" customWidth="1"/>
  </cols>
  <sheetData>
    <row r="7" spans="9:9" x14ac:dyDescent="0.25">
      <c r="I7" s="20"/>
    </row>
    <row r="8" spans="9:9" x14ac:dyDescent="0.25">
      <c r="I8" s="20"/>
    </row>
    <row r="9" spans="9:9" x14ac:dyDescent="0.25">
      <c r="I9" s="20"/>
    </row>
    <row r="10" spans="9:9" x14ac:dyDescent="0.25">
      <c r="I10" s="20"/>
    </row>
    <row r="17" spans="3:14" ht="12.75" customHeight="1" x14ac:dyDescent="0.25"/>
    <row r="21" spans="3:14" x14ac:dyDescent="0.25">
      <c r="C21" s="1"/>
    </row>
    <row r="22" spans="3:14" x14ac:dyDescent="0.25">
      <c r="C22" s="45"/>
    </row>
    <row r="24" spans="3:14" x14ac:dyDescent="0.25">
      <c r="H24" s="20"/>
      <c r="I24" s="20"/>
    </row>
    <row r="25" spans="3:14" x14ac:dyDescent="0.25">
      <c r="H25" s="20"/>
      <c r="I25" s="20"/>
    </row>
    <row r="26" spans="3:14" x14ac:dyDescent="0.25">
      <c r="H26" s="143"/>
      <c r="I26" s="143"/>
      <c r="N26" t="s">
        <v>39</v>
      </c>
    </row>
    <row r="27" spans="3:14" x14ac:dyDescent="0.25">
      <c r="H27" s="143"/>
      <c r="I27" s="143"/>
    </row>
    <row r="28" spans="3:14" ht="12.75" customHeight="1" x14ac:dyDescent="0.25"/>
    <row r="29" spans="3:14" ht="12.75" customHeight="1" x14ac:dyDescent="0.25"/>
    <row r="30" spans="3:14" ht="9.75" customHeight="1" x14ac:dyDescent="0.25"/>
    <row r="37" spans="8:9" x14ac:dyDescent="0.25">
      <c r="H37" s="20"/>
      <c r="I37" s="20"/>
    </row>
    <row r="38" spans="8:9" x14ac:dyDescent="0.25">
      <c r="H38" s="20"/>
      <c r="I38" s="20"/>
    </row>
    <row r="39" spans="8:9" x14ac:dyDescent="0.25">
      <c r="H39" s="143"/>
      <c r="I39" s="143"/>
    </row>
    <row r="40" spans="8:9" x14ac:dyDescent="0.25">
      <c r="H40" s="143"/>
      <c r="I40" s="143"/>
    </row>
    <row r="41" spans="8:9" ht="12.75" customHeight="1" x14ac:dyDescent="0.25"/>
    <row r="42" spans="8:9" ht="13.5" customHeight="1" x14ac:dyDescent="0.25"/>
    <row r="43" spans="8:9" ht="12.75" customHeight="1" x14ac:dyDescent="0.25"/>
    <row r="49" spans="3:9" x14ac:dyDescent="0.25">
      <c r="H49" s="20"/>
      <c r="I49" s="20"/>
    </row>
    <row r="50" spans="3:9" x14ac:dyDescent="0.25">
      <c r="H50" s="20"/>
      <c r="I50" s="20"/>
    </row>
    <row r="51" spans="3:9" x14ac:dyDescent="0.25">
      <c r="H51" s="143"/>
      <c r="I51" s="143"/>
    </row>
    <row r="52" spans="3:9" x14ac:dyDescent="0.25">
      <c r="H52" s="143"/>
      <c r="I52" s="143"/>
    </row>
    <row r="55" spans="3:9" ht="15.75" customHeight="1" x14ac:dyDescent="0.25"/>
    <row r="56" spans="3:9" ht="12.75" customHeight="1" x14ac:dyDescent="0.25"/>
    <row r="57" spans="3:9" ht="12.75" customHeight="1" x14ac:dyDescent="0.25"/>
    <row r="58" spans="3:9" ht="12.75" customHeight="1" x14ac:dyDescent="0.25"/>
    <row r="60" spans="3:9" x14ac:dyDescent="0.25">
      <c r="C60" s="21"/>
    </row>
  </sheetData>
  <mergeCells count="3">
    <mergeCell ref="H26:I27"/>
    <mergeCell ref="H39:I40"/>
    <mergeCell ref="H51:I52"/>
  </mergeCells>
  <pageMargins left="0.74803149606299213" right="0.74803149606299213" top="0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8"/>
  <sheetViews>
    <sheetView showGridLines="0" zoomScale="90" zoomScaleNormal="90" workbookViewId="0">
      <selection activeCell="D13" sqref="D13"/>
    </sheetView>
  </sheetViews>
  <sheetFormatPr defaultColWidth="9.109375" defaultRowHeight="13.2" x14ac:dyDescent="0.25"/>
  <cols>
    <col min="1" max="1" width="3.109375" bestFit="1" customWidth="1"/>
    <col min="2" max="2" width="28" customWidth="1"/>
    <col min="3" max="3" width="11.6640625" customWidth="1"/>
    <col min="4" max="9" width="11.6640625" bestFit="1" customWidth="1"/>
    <col min="10" max="10" width="11.33203125" bestFit="1" customWidth="1"/>
    <col min="11" max="14" width="11.6640625" bestFit="1" customWidth="1"/>
    <col min="15" max="15" width="12.6640625" bestFit="1" customWidth="1"/>
    <col min="16" max="16" width="6.6640625" bestFit="1" customWidth="1"/>
  </cols>
  <sheetData>
    <row r="1" spans="1:16" x14ac:dyDescent="0.25"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6" ht="15.6" x14ac:dyDescent="0.3">
      <c r="A3" s="27"/>
      <c r="B3" s="53" t="s">
        <v>114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s="29" customFormat="1" x14ac:dyDescent="0.25">
      <c r="A4" s="30"/>
      <c r="B4" s="42" t="s">
        <v>99</v>
      </c>
      <c r="C4" s="42" t="s">
        <v>40</v>
      </c>
      <c r="D4" s="42" t="s">
        <v>41</v>
      </c>
      <c r="E4" s="42" t="s">
        <v>42</v>
      </c>
      <c r="F4" s="42" t="s">
        <v>43</v>
      </c>
      <c r="G4" s="42" t="s">
        <v>44</v>
      </c>
      <c r="H4" s="42" t="s">
        <v>45</v>
      </c>
      <c r="I4" s="42" t="s">
        <v>0</v>
      </c>
      <c r="J4" s="42" t="s">
        <v>98</v>
      </c>
      <c r="K4" s="42" t="s">
        <v>46</v>
      </c>
      <c r="L4" s="42" t="s">
        <v>47</v>
      </c>
      <c r="M4" s="42" t="s">
        <v>48</v>
      </c>
      <c r="N4" s="42" t="s">
        <v>49</v>
      </c>
      <c r="O4" s="43" t="s">
        <v>97</v>
      </c>
      <c r="P4" s="43" t="s">
        <v>96</v>
      </c>
    </row>
    <row r="5" spans="1:16" x14ac:dyDescent="0.25">
      <c r="A5" s="35" t="s">
        <v>95</v>
      </c>
      <c r="B5" s="36" t="s">
        <v>159</v>
      </c>
      <c r="C5" s="59">
        <v>1580656.36112</v>
      </c>
      <c r="D5" s="59">
        <v>1653685.5706100001</v>
      </c>
      <c r="E5" s="59">
        <v>1612575.51728</v>
      </c>
      <c r="F5" s="59">
        <v>1906538.66399</v>
      </c>
      <c r="G5" s="59">
        <v>1542133.47456</v>
      </c>
      <c r="H5" s="59">
        <v>1812365.9256599999</v>
      </c>
      <c r="I5" s="37">
        <v>1887161.4923</v>
      </c>
      <c r="J5" s="37">
        <v>1581264.31831</v>
      </c>
      <c r="K5" s="37">
        <v>0</v>
      </c>
      <c r="L5" s="37">
        <v>0</v>
      </c>
      <c r="M5" s="37">
        <v>0</v>
      </c>
      <c r="N5" s="37">
        <v>0</v>
      </c>
      <c r="O5" s="59">
        <v>13576381.323829999</v>
      </c>
      <c r="P5" s="38">
        <f t="shared" ref="P5:P24" si="0">O5/O$26*100</f>
        <v>8.424054760796265</v>
      </c>
    </row>
    <row r="6" spans="1:16" x14ac:dyDescent="0.25">
      <c r="A6" s="35" t="s">
        <v>94</v>
      </c>
      <c r="B6" s="36" t="s">
        <v>160</v>
      </c>
      <c r="C6" s="59">
        <v>1031973.73531</v>
      </c>
      <c r="D6" s="59">
        <v>992078.09449000005</v>
      </c>
      <c r="E6" s="59">
        <v>1141957.0212000001</v>
      </c>
      <c r="F6" s="59">
        <v>1287542.63056</v>
      </c>
      <c r="G6" s="59">
        <v>1224676.1952200001</v>
      </c>
      <c r="H6" s="59">
        <v>1290980.35421</v>
      </c>
      <c r="I6" s="37">
        <v>1280012.8062400001</v>
      </c>
      <c r="J6" s="37">
        <v>1387443.5822099999</v>
      </c>
      <c r="K6" s="37">
        <v>0</v>
      </c>
      <c r="L6" s="37">
        <v>0</v>
      </c>
      <c r="M6" s="37">
        <v>0</v>
      </c>
      <c r="N6" s="37">
        <v>0</v>
      </c>
      <c r="O6" s="59">
        <v>9636664.4194399994</v>
      </c>
      <c r="P6" s="38">
        <f t="shared" si="0"/>
        <v>5.9794864952922575</v>
      </c>
    </row>
    <row r="7" spans="1:16" x14ac:dyDescent="0.25">
      <c r="A7" s="35" t="s">
        <v>93</v>
      </c>
      <c r="B7" s="36" t="s">
        <v>161</v>
      </c>
      <c r="C7" s="59">
        <v>1128096.6003399999</v>
      </c>
      <c r="D7" s="59">
        <v>1113385.9414299999</v>
      </c>
      <c r="E7" s="59">
        <v>1092288.9932200001</v>
      </c>
      <c r="F7" s="59">
        <v>1271863.46796</v>
      </c>
      <c r="G7" s="59">
        <v>1058401.36769</v>
      </c>
      <c r="H7" s="59">
        <v>1165696.44881</v>
      </c>
      <c r="I7" s="37">
        <v>1244682.26749</v>
      </c>
      <c r="J7" s="37">
        <v>1144898.5443500001</v>
      </c>
      <c r="K7" s="37">
        <v>0</v>
      </c>
      <c r="L7" s="37">
        <v>0</v>
      </c>
      <c r="M7" s="37">
        <v>0</v>
      </c>
      <c r="N7" s="37">
        <v>0</v>
      </c>
      <c r="O7" s="59">
        <v>9219313.6312899999</v>
      </c>
      <c r="P7" s="38">
        <f t="shared" si="0"/>
        <v>5.7205230933387501</v>
      </c>
    </row>
    <row r="8" spans="1:16" x14ac:dyDescent="0.25">
      <c r="A8" s="35" t="s">
        <v>92</v>
      </c>
      <c r="B8" s="36" t="s">
        <v>164</v>
      </c>
      <c r="C8" s="59">
        <v>958321.46339000005</v>
      </c>
      <c r="D8" s="59">
        <v>1006055.32866</v>
      </c>
      <c r="E8" s="59">
        <v>1245924.5810700001</v>
      </c>
      <c r="F8" s="59">
        <v>1300167.6350799999</v>
      </c>
      <c r="G8" s="59">
        <v>1064004.3693500001</v>
      </c>
      <c r="H8" s="59">
        <v>1230662.8642800001</v>
      </c>
      <c r="I8" s="37">
        <v>967874.45012000005</v>
      </c>
      <c r="J8" s="37">
        <v>788629.02381000004</v>
      </c>
      <c r="K8" s="37">
        <v>0</v>
      </c>
      <c r="L8" s="37">
        <v>0</v>
      </c>
      <c r="M8" s="37">
        <v>0</v>
      </c>
      <c r="N8" s="37">
        <v>0</v>
      </c>
      <c r="O8" s="59">
        <v>8561639.7157600001</v>
      </c>
      <c r="P8" s="38">
        <f t="shared" si="0"/>
        <v>5.3124407813424446</v>
      </c>
    </row>
    <row r="9" spans="1:16" x14ac:dyDescent="0.25">
      <c r="A9" s="35" t="s">
        <v>91</v>
      </c>
      <c r="B9" s="36" t="s">
        <v>162</v>
      </c>
      <c r="C9" s="59">
        <v>828902.33328000002</v>
      </c>
      <c r="D9" s="59">
        <v>787500.61184000003</v>
      </c>
      <c r="E9" s="59">
        <v>866932.79917000001</v>
      </c>
      <c r="F9" s="59">
        <v>1030893.06973</v>
      </c>
      <c r="G9" s="59">
        <v>971186.89777000004</v>
      </c>
      <c r="H9" s="59">
        <v>1083372.4310300001</v>
      </c>
      <c r="I9" s="37">
        <v>807553.53530999995</v>
      </c>
      <c r="J9" s="37">
        <v>862564.60030000005</v>
      </c>
      <c r="K9" s="37">
        <v>0</v>
      </c>
      <c r="L9" s="37">
        <v>0</v>
      </c>
      <c r="M9" s="37">
        <v>0</v>
      </c>
      <c r="N9" s="37">
        <v>0</v>
      </c>
      <c r="O9" s="59">
        <v>7238906.2784299999</v>
      </c>
      <c r="P9" s="38">
        <f t="shared" si="0"/>
        <v>4.4916934375384088</v>
      </c>
    </row>
    <row r="10" spans="1:16" x14ac:dyDescent="0.25">
      <c r="A10" s="35" t="s">
        <v>90</v>
      </c>
      <c r="B10" s="36" t="s">
        <v>165</v>
      </c>
      <c r="C10" s="59">
        <v>732038.08261000004</v>
      </c>
      <c r="D10" s="59">
        <v>860799.01682999998</v>
      </c>
      <c r="E10" s="59">
        <v>937587.50190000003</v>
      </c>
      <c r="F10" s="59">
        <v>951236.53804000001</v>
      </c>
      <c r="G10" s="59">
        <v>856228.17738999997</v>
      </c>
      <c r="H10" s="59">
        <v>1010021.5154</v>
      </c>
      <c r="I10" s="37">
        <v>872593.32677000004</v>
      </c>
      <c r="J10" s="37">
        <v>705328.09146000003</v>
      </c>
      <c r="K10" s="37">
        <v>0</v>
      </c>
      <c r="L10" s="37">
        <v>0</v>
      </c>
      <c r="M10" s="37">
        <v>0</v>
      </c>
      <c r="N10" s="37">
        <v>0</v>
      </c>
      <c r="O10" s="59">
        <v>6925832.2504000003</v>
      </c>
      <c r="P10" s="38">
        <f t="shared" si="0"/>
        <v>4.2974330751192591</v>
      </c>
    </row>
    <row r="11" spans="1:16" x14ac:dyDescent="0.25">
      <c r="A11" s="35" t="s">
        <v>89</v>
      </c>
      <c r="B11" s="36" t="s">
        <v>163</v>
      </c>
      <c r="C11" s="59">
        <v>752687.02760000003</v>
      </c>
      <c r="D11" s="59">
        <v>648931.24780999997</v>
      </c>
      <c r="E11" s="59">
        <v>532474.11985000002</v>
      </c>
      <c r="F11" s="59">
        <v>678561.54058999999</v>
      </c>
      <c r="G11" s="59">
        <v>639748.37890000001</v>
      </c>
      <c r="H11" s="59">
        <v>789257.75459999999</v>
      </c>
      <c r="I11" s="37">
        <v>879152.93506000005</v>
      </c>
      <c r="J11" s="37">
        <v>838085.83949000004</v>
      </c>
      <c r="K11" s="37">
        <v>0</v>
      </c>
      <c r="L11" s="37">
        <v>0</v>
      </c>
      <c r="M11" s="37">
        <v>0</v>
      </c>
      <c r="N11" s="37">
        <v>0</v>
      </c>
      <c r="O11" s="59">
        <v>5758898.8438999997</v>
      </c>
      <c r="P11" s="38">
        <f t="shared" si="0"/>
        <v>3.5733586193359765</v>
      </c>
    </row>
    <row r="12" spans="1:16" x14ac:dyDescent="0.25">
      <c r="A12" s="35" t="s">
        <v>88</v>
      </c>
      <c r="B12" s="36" t="s">
        <v>202</v>
      </c>
      <c r="C12" s="59">
        <v>438036.52392000001</v>
      </c>
      <c r="D12" s="59">
        <v>560844.00881000003</v>
      </c>
      <c r="E12" s="59">
        <v>754515.16671999998</v>
      </c>
      <c r="F12" s="59">
        <v>683294.65928999998</v>
      </c>
      <c r="G12" s="59">
        <v>533682.36739000003</v>
      </c>
      <c r="H12" s="59">
        <v>696236.74636999995</v>
      </c>
      <c r="I12" s="37">
        <v>767327.89766999998</v>
      </c>
      <c r="J12" s="37">
        <v>458024.67453999998</v>
      </c>
      <c r="K12" s="37">
        <v>0</v>
      </c>
      <c r="L12" s="37">
        <v>0</v>
      </c>
      <c r="M12" s="37">
        <v>0</v>
      </c>
      <c r="N12" s="37">
        <v>0</v>
      </c>
      <c r="O12" s="59">
        <v>4891962.04471</v>
      </c>
      <c r="P12" s="38">
        <f t="shared" si="0"/>
        <v>3.0354300729635231</v>
      </c>
    </row>
    <row r="13" spans="1:16" x14ac:dyDescent="0.25">
      <c r="A13" s="35" t="s">
        <v>87</v>
      </c>
      <c r="B13" s="36" t="s">
        <v>166</v>
      </c>
      <c r="C13" s="59">
        <v>597205.09843999997</v>
      </c>
      <c r="D13" s="59">
        <v>547755.02758999995</v>
      </c>
      <c r="E13" s="59">
        <v>464500.54905999999</v>
      </c>
      <c r="F13" s="59">
        <v>737574.78925999999</v>
      </c>
      <c r="G13" s="59">
        <v>586411.92726999999</v>
      </c>
      <c r="H13" s="59">
        <v>629818.55891000002</v>
      </c>
      <c r="I13" s="37">
        <v>665178.00667000003</v>
      </c>
      <c r="J13" s="37">
        <v>581403.36023999995</v>
      </c>
      <c r="K13" s="37">
        <v>0</v>
      </c>
      <c r="L13" s="37">
        <v>0</v>
      </c>
      <c r="M13" s="37">
        <v>0</v>
      </c>
      <c r="N13" s="37">
        <v>0</v>
      </c>
      <c r="O13" s="59">
        <v>4809847.3174400004</v>
      </c>
      <c r="P13" s="38">
        <f t="shared" si="0"/>
        <v>2.9844784281407488</v>
      </c>
    </row>
    <row r="14" spans="1:16" x14ac:dyDescent="0.25">
      <c r="A14" s="35" t="s">
        <v>86</v>
      </c>
      <c r="B14" s="36" t="s">
        <v>203</v>
      </c>
      <c r="C14" s="59">
        <v>515191.30281000002</v>
      </c>
      <c r="D14" s="59">
        <v>523379.17878000002</v>
      </c>
      <c r="E14" s="59">
        <v>489254.48972999997</v>
      </c>
      <c r="F14" s="59">
        <v>589164.37084999995</v>
      </c>
      <c r="G14" s="59">
        <v>474273.00831</v>
      </c>
      <c r="H14" s="59">
        <v>581442.17723999999</v>
      </c>
      <c r="I14" s="37">
        <v>569934.00512999995</v>
      </c>
      <c r="J14" s="37">
        <v>507694.85953000002</v>
      </c>
      <c r="K14" s="37">
        <v>0</v>
      </c>
      <c r="L14" s="37">
        <v>0</v>
      </c>
      <c r="M14" s="37">
        <v>0</v>
      </c>
      <c r="N14" s="37">
        <v>0</v>
      </c>
      <c r="O14" s="59">
        <v>4250333.3923800001</v>
      </c>
      <c r="P14" s="38">
        <f t="shared" si="0"/>
        <v>2.637303740592726</v>
      </c>
    </row>
    <row r="15" spans="1:16" x14ac:dyDescent="0.25">
      <c r="A15" s="35" t="s">
        <v>85</v>
      </c>
      <c r="B15" s="36" t="s">
        <v>204</v>
      </c>
      <c r="C15" s="59">
        <v>398227.72726000001</v>
      </c>
      <c r="D15" s="59">
        <v>454116.58682000003</v>
      </c>
      <c r="E15" s="59">
        <v>438150.84532000002</v>
      </c>
      <c r="F15" s="59">
        <v>469586.09198999999</v>
      </c>
      <c r="G15" s="59">
        <v>443951.09334999998</v>
      </c>
      <c r="H15" s="59">
        <v>539093.79073999997</v>
      </c>
      <c r="I15" s="37">
        <v>529482.38601000002</v>
      </c>
      <c r="J15" s="37">
        <v>367509.80875000003</v>
      </c>
      <c r="K15" s="37">
        <v>0</v>
      </c>
      <c r="L15" s="37">
        <v>0</v>
      </c>
      <c r="M15" s="37">
        <v>0</v>
      </c>
      <c r="N15" s="37">
        <v>0</v>
      </c>
      <c r="O15" s="59">
        <v>3640118.33024</v>
      </c>
      <c r="P15" s="38">
        <f t="shared" si="0"/>
        <v>2.2586693330347121</v>
      </c>
    </row>
    <row r="16" spans="1:16" x14ac:dyDescent="0.25">
      <c r="A16" s="35" t="s">
        <v>84</v>
      </c>
      <c r="B16" s="36" t="s">
        <v>205</v>
      </c>
      <c r="C16" s="59">
        <v>382576.17723999999</v>
      </c>
      <c r="D16" s="59">
        <v>361448.42228</v>
      </c>
      <c r="E16" s="59">
        <v>486836.65145</v>
      </c>
      <c r="F16" s="59">
        <v>487387.37916999997</v>
      </c>
      <c r="G16" s="59">
        <v>364511.77733000001</v>
      </c>
      <c r="H16" s="59">
        <v>471471.64166999998</v>
      </c>
      <c r="I16" s="37">
        <v>434061.71547</v>
      </c>
      <c r="J16" s="37">
        <v>450746.63660000003</v>
      </c>
      <c r="K16" s="37">
        <v>0</v>
      </c>
      <c r="L16" s="37">
        <v>0</v>
      </c>
      <c r="M16" s="37">
        <v>0</v>
      </c>
      <c r="N16" s="37">
        <v>0</v>
      </c>
      <c r="O16" s="59">
        <v>3439040.4012099998</v>
      </c>
      <c r="P16" s="38">
        <f t="shared" si="0"/>
        <v>2.1339018088371544</v>
      </c>
    </row>
    <row r="17" spans="1:16" x14ac:dyDescent="0.25">
      <c r="A17" s="35" t="s">
        <v>83</v>
      </c>
      <c r="B17" s="36" t="s">
        <v>206</v>
      </c>
      <c r="C17" s="59">
        <v>348077.18254000001</v>
      </c>
      <c r="D17" s="59">
        <v>361086.27626000001</v>
      </c>
      <c r="E17" s="59">
        <v>359659.46665999998</v>
      </c>
      <c r="F17" s="59">
        <v>469820.03486000001</v>
      </c>
      <c r="G17" s="59">
        <v>287949.92365000001</v>
      </c>
      <c r="H17" s="59">
        <v>380178.21805000002</v>
      </c>
      <c r="I17" s="37">
        <v>392750.92709000001</v>
      </c>
      <c r="J17" s="37">
        <v>385747.07816999999</v>
      </c>
      <c r="K17" s="37">
        <v>0</v>
      </c>
      <c r="L17" s="37">
        <v>0</v>
      </c>
      <c r="M17" s="37">
        <v>0</v>
      </c>
      <c r="N17" s="37">
        <v>0</v>
      </c>
      <c r="O17" s="59">
        <v>2985269.1072800001</v>
      </c>
      <c r="P17" s="38">
        <f t="shared" si="0"/>
        <v>1.8523397240838284</v>
      </c>
    </row>
    <row r="18" spans="1:16" x14ac:dyDescent="0.25">
      <c r="A18" s="35" t="s">
        <v>82</v>
      </c>
      <c r="B18" s="36" t="s">
        <v>167</v>
      </c>
      <c r="C18" s="59">
        <v>304401.04856999998</v>
      </c>
      <c r="D18" s="59">
        <v>465939.96467999998</v>
      </c>
      <c r="E18" s="59">
        <v>189041.06648000001</v>
      </c>
      <c r="F18" s="59">
        <v>490106.64801</v>
      </c>
      <c r="G18" s="59">
        <v>275684.01886000001</v>
      </c>
      <c r="H18" s="59">
        <v>295948.71630999999</v>
      </c>
      <c r="I18" s="37">
        <v>339823.92801999999</v>
      </c>
      <c r="J18" s="37">
        <v>522538.12357</v>
      </c>
      <c r="K18" s="37">
        <v>0</v>
      </c>
      <c r="L18" s="37">
        <v>0</v>
      </c>
      <c r="M18" s="37">
        <v>0</v>
      </c>
      <c r="N18" s="37">
        <v>0</v>
      </c>
      <c r="O18" s="59">
        <v>2883483.5145</v>
      </c>
      <c r="P18" s="38">
        <f t="shared" si="0"/>
        <v>1.7891824373970002</v>
      </c>
    </row>
    <row r="19" spans="1:16" x14ac:dyDescent="0.25">
      <c r="A19" s="35" t="s">
        <v>81</v>
      </c>
      <c r="B19" s="36" t="s">
        <v>207</v>
      </c>
      <c r="C19" s="59">
        <v>245229.21776999999</v>
      </c>
      <c r="D19" s="59">
        <v>267129.81083999999</v>
      </c>
      <c r="E19" s="59">
        <v>271853.49666</v>
      </c>
      <c r="F19" s="59">
        <v>331382.59509999998</v>
      </c>
      <c r="G19" s="59">
        <v>654133.76939000003</v>
      </c>
      <c r="H19" s="59">
        <v>366469.90100000001</v>
      </c>
      <c r="I19" s="37">
        <v>370716.20335999998</v>
      </c>
      <c r="J19" s="37">
        <v>331671.50167999999</v>
      </c>
      <c r="K19" s="37">
        <v>0</v>
      </c>
      <c r="L19" s="37">
        <v>0</v>
      </c>
      <c r="M19" s="37">
        <v>0</v>
      </c>
      <c r="N19" s="37">
        <v>0</v>
      </c>
      <c r="O19" s="59">
        <v>2838586.4958000001</v>
      </c>
      <c r="P19" s="38">
        <f t="shared" si="0"/>
        <v>1.7613241344292256</v>
      </c>
    </row>
    <row r="20" spans="1:16" x14ac:dyDescent="0.25">
      <c r="A20" s="35" t="s">
        <v>80</v>
      </c>
      <c r="B20" s="36" t="s">
        <v>208</v>
      </c>
      <c r="C20" s="59">
        <v>306665.82571</v>
      </c>
      <c r="D20" s="59">
        <v>315484.57042</v>
      </c>
      <c r="E20" s="59">
        <v>404159.95231999998</v>
      </c>
      <c r="F20" s="59">
        <v>353125.26743000001</v>
      </c>
      <c r="G20" s="59">
        <v>434683.53288000001</v>
      </c>
      <c r="H20" s="59">
        <v>337955.09351999999</v>
      </c>
      <c r="I20" s="37">
        <v>277333.35404000001</v>
      </c>
      <c r="J20" s="37">
        <v>250188.72610999999</v>
      </c>
      <c r="K20" s="37">
        <v>0</v>
      </c>
      <c r="L20" s="37">
        <v>0</v>
      </c>
      <c r="M20" s="37">
        <v>0</v>
      </c>
      <c r="N20" s="37">
        <v>0</v>
      </c>
      <c r="O20" s="59">
        <v>2679596.3224300002</v>
      </c>
      <c r="P20" s="38">
        <f t="shared" si="0"/>
        <v>1.6626717840752703</v>
      </c>
    </row>
    <row r="21" spans="1:16" x14ac:dyDescent="0.25">
      <c r="A21" s="35" t="s">
        <v>79</v>
      </c>
      <c r="B21" s="36" t="s">
        <v>209</v>
      </c>
      <c r="C21" s="59">
        <v>301243.71467999998</v>
      </c>
      <c r="D21" s="59">
        <v>272791.00904999999</v>
      </c>
      <c r="E21" s="59">
        <v>293781.55151999998</v>
      </c>
      <c r="F21" s="59">
        <v>394974.92719999998</v>
      </c>
      <c r="G21" s="59">
        <v>331763.36364</v>
      </c>
      <c r="H21" s="59">
        <v>327102.90840999997</v>
      </c>
      <c r="I21" s="37">
        <v>396609.37575000001</v>
      </c>
      <c r="J21" s="37">
        <v>356301.85466999997</v>
      </c>
      <c r="K21" s="37">
        <v>0</v>
      </c>
      <c r="L21" s="37">
        <v>0</v>
      </c>
      <c r="M21" s="37">
        <v>0</v>
      </c>
      <c r="N21" s="37">
        <v>0</v>
      </c>
      <c r="O21" s="59">
        <v>2674568.7049199999</v>
      </c>
      <c r="P21" s="38">
        <f t="shared" si="0"/>
        <v>1.6595521806838838</v>
      </c>
    </row>
    <row r="22" spans="1:16" x14ac:dyDescent="0.25">
      <c r="A22" s="35" t="s">
        <v>78</v>
      </c>
      <c r="B22" s="36" t="s">
        <v>210</v>
      </c>
      <c r="C22" s="59">
        <v>316955.65677</v>
      </c>
      <c r="D22" s="59">
        <v>246240.14032000001</v>
      </c>
      <c r="E22" s="59">
        <v>351344.10502999998</v>
      </c>
      <c r="F22" s="59">
        <v>297218.92408000003</v>
      </c>
      <c r="G22" s="59">
        <v>240885.27986000001</v>
      </c>
      <c r="H22" s="59">
        <v>353549.45241999999</v>
      </c>
      <c r="I22" s="37">
        <v>350467.07842999999</v>
      </c>
      <c r="J22" s="37">
        <v>374109.44485000003</v>
      </c>
      <c r="K22" s="37">
        <v>0</v>
      </c>
      <c r="L22" s="37">
        <v>0</v>
      </c>
      <c r="M22" s="37">
        <v>0</v>
      </c>
      <c r="N22" s="37">
        <v>0</v>
      </c>
      <c r="O22" s="59">
        <v>2530770.08176</v>
      </c>
      <c r="P22" s="38">
        <f t="shared" si="0"/>
        <v>1.5703260866951496</v>
      </c>
    </row>
    <row r="23" spans="1:16" x14ac:dyDescent="0.25">
      <c r="A23" s="35" t="s">
        <v>77</v>
      </c>
      <c r="B23" s="36" t="s">
        <v>211</v>
      </c>
      <c r="C23" s="59">
        <v>257897.53985</v>
      </c>
      <c r="D23" s="59">
        <v>243952.89790000001</v>
      </c>
      <c r="E23" s="59">
        <v>337864.91365</v>
      </c>
      <c r="F23" s="59">
        <v>288180.90285999997</v>
      </c>
      <c r="G23" s="59">
        <v>288576.41603000002</v>
      </c>
      <c r="H23" s="59">
        <v>327613.2144</v>
      </c>
      <c r="I23" s="37">
        <v>285942.94488000002</v>
      </c>
      <c r="J23" s="37">
        <v>263009.09610999998</v>
      </c>
      <c r="K23" s="37">
        <v>0</v>
      </c>
      <c r="L23" s="37">
        <v>0</v>
      </c>
      <c r="M23" s="37">
        <v>0</v>
      </c>
      <c r="N23" s="37">
        <v>0</v>
      </c>
      <c r="O23" s="59">
        <v>2293037.9256799999</v>
      </c>
      <c r="P23" s="38">
        <f t="shared" si="0"/>
        <v>1.4228148571965431</v>
      </c>
    </row>
    <row r="24" spans="1:16" x14ac:dyDescent="0.25">
      <c r="A24" s="35" t="s">
        <v>76</v>
      </c>
      <c r="B24" s="36" t="s">
        <v>158</v>
      </c>
      <c r="C24" s="59">
        <v>110662.83925</v>
      </c>
      <c r="D24" s="59">
        <v>102613.52018000001</v>
      </c>
      <c r="E24" s="59">
        <v>126640.32644999999</v>
      </c>
      <c r="F24" s="59">
        <v>99726.000969999994</v>
      </c>
      <c r="G24" s="59">
        <v>135901.92074999999</v>
      </c>
      <c r="H24" s="59">
        <v>97902.236810000002</v>
      </c>
      <c r="I24" s="37">
        <v>381155.41501</v>
      </c>
      <c r="J24" s="37">
        <v>1062883.02162</v>
      </c>
      <c r="K24" s="37">
        <v>0</v>
      </c>
      <c r="L24" s="37">
        <v>0</v>
      </c>
      <c r="M24" s="37">
        <v>0</v>
      </c>
      <c r="N24" s="37">
        <v>0</v>
      </c>
      <c r="O24" s="59">
        <v>2117485.2810399998</v>
      </c>
      <c r="P24" s="38">
        <f t="shared" si="0"/>
        <v>1.3138856030326089</v>
      </c>
    </row>
    <row r="25" spans="1:16" x14ac:dyDescent="0.25">
      <c r="A25" s="27"/>
      <c r="B25" s="144" t="s">
        <v>75</v>
      </c>
      <c r="C25" s="14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60">
        <f>SUM(O5:O24)</f>
        <v>102951735.38244</v>
      </c>
      <c r="P25" s="40">
        <f>SUM(P5:P24)</f>
        <v>63.880870453925723</v>
      </c>
    </row>
    <row r="26" spans="1:16" ht="13.5" customHeight="1" x14ac:dyDescent="0.25">
      <c r="A26" s="27"/>
      <c r="B26" s="145" t="s">
        <v>74</v>
      </c>
      <c r="C26" s="145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60">
        <v>161162073.48284999</v>
      </c>
      <c r="P26" s="37">
        <f>O26/O$26*100</f>
        <v>100</v>
      </c>
    </row>
    <row r="27" spans="1:16" x14ac:dyDescent="0.25">
      <c r="B27" s="28"/>
    </row>
    <row r="28" spans="1:16" x14ac:dyDescent="0.25">
      <c r="B28" s="20"/>
    </row>
  </sheetData>
  <mergeCells count="2">
    <mergeCell ref="B25:C25"/>
    <mergeCell ref="B26:C26"/>
  </mergeCells>
  <pageMargins left="0.31" right="0.36" top="0.98425196850393704" bottom="0.98425196850393704" header="0.51181102362204722" footer="0.51181102362204722"/>
  <pageSetup paperSize="9" scale="75" orientation="landscape" r:id="rId1"/>
  <headerFooter alignWithMargins="0"/>
  <ignoredErrors>
    <ignoredError sqref="P2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2"/>
  <sheetViews>
    <sheetView showGridLines="0" topLeftCell="A22" zoomScaleNormal="100" workbookViewId="0">
      <selection activeCell="T11" sqref="T11"/>
    </sheetView>
  </sheetViews>
  <sheetFormatPr defaultColWidth="9.109375" defaultRowHeight="13.2" x14ac:dyDescent="0.25"/>
  <sheetData>
    <row r="22" spans="1:1" x14ac:dyDescent="0.25">
      <c r="A22" t="s">
        <v>104</v>
      </c>
    </row>
  </sheetData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7"/>
  <sheetViews>
    <sheetView showGridLines="0" workbookViewId="0">
      <selection activeCell="L14" sqref="L14"/>
    </sheetView>
  </sheetViews>
  <sheetFormatPr defaultColWidth="9.109375" defaultRowHeight="13.2" x14ac:dyDescent="0.25"/>
  <cols>
    <col min="5" max="5" width="10.5546875" customWidth="1"/>
  </cols>
  <sheetData>
    <row r="1" spans="2:2" ht="13.8" x14ac:dyDescent="0.25">
      <c r="B1" s="22" t="s">
        <v>2</v>
      </c>
    </row>
    <row r="2" spans="2:2" ht="13.8" x14ac:dyDescent="0.25">
      <c r="B2" s="22" t="s">
        <v>50</v>
      </c>
    </row>
    <row r="13" spans="2:2" ht="12.75" customHeight="1" x14ac:dyDescent="0.25"/>
    <row r="30" ht="12.75" customHeight="1" x14ac:dyDescent="0.25"/>
    <row r="46" ht="12.75" customHeight="1" x14ac:dyDescent="0.25"/>
    <row r="60" ht="12.75" customHeight="1" x14ac:dyDescent="0.25"/>
    <row r="80" ht="12.75" customHeight="1" x14ac:dyDescent="0.25"/>
    <row r="84" ht="3.75" customHeight="1" x14ac:dyDescent="0.25"/>
    <row r="95" ht="12.75" customHeight="1" x14ac:dyDescent="0.25"/>
    <row r="105" spans="1:1" ht="3.75" customHeight="1" x14ac:dyDescent="0.25"/>
    <row r="112" spans="1:1" x14ac:dyDescent="0.25">
      <c r="A112" s="21"/>
    </row>
    <row r="113" ht="12.75" customHeight="1" x14ac:dyDescent="0.25"/>
    <row r="127" ht="12.75" customHeight="1" x14ac:dyDescent="0.25"/>
  </sheetData>
  <pageMargins left="0.19685039370078741" right="0.19685039370078741" top="0.19685039370078741" bottom="0.19685039370078741" header="0.51181102362204722" footer="0.51181102362204722"/>
  <pageSetup paperSize="9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14</vt:i4>
      </vt:variant>
    </vt:vector>
  </HeadingPairs>
  <TitlesOfParts>
    <vt:vector size="14" baseType="lpstr">
      <vt:lpstr>SEKTOR_USD</vt:lpstr>
      <vt:lpstr>SECILMIS_ISTATISTIK</vt:lpstr>
      <vt:lpstr>SEKTOR_TL</vt:lpstr>
      <vt:lpstr>USDvsTL</vt:lpstr>
      <vt:lpstr>GEN_SEK</vt:lpstr>
      <vt:lpstr>Toplam İhracat  bar gra</vt:lpstr>
      <vt:lpstr>ULKE</vt:lpstr>
      <vt:lpstr>KARŞL.</vt:lpstr>
      <vt:lpstr>SEKT1</vt:lpstr>
      <vt:lpstr>SEKT2 </vt:lpstr>
      <vt:lpstr>SEKT3 </vt:lpstr>
      <vt:lpstr>SEKT4 </vt:lpstr>
      <vt:lpstr>SEKT5 </vt:lpstr>
      <vt:lpstr>2002_2026_AYLIK_IHR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Burak ÖZDEMİR</cp:lastModifiedBy>
  <cp:lastPrinted>2016-02-26T09:44:09Z</cp:lastPrinted>
  <dcterms:created xsi:type="dcterms:W3CDTF">2013-08-01T04:41:02Z</dcterms:created>
  <dcterms:modified xsi:type="dcterms:W3CDTF">2026-09-01T15:55:14Z</dcterms:modified>
</cp:coreProperties>
</file>