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0" windowHeight="7650" activeTab="0"/>
  </bookViews>
  <sheets>
    <sheet name="SEKTÖR (U S D)" sheetId="1" r:id="rId1"/>
    <sheet name="Seçilmiş İstatistikler" sheetId="2" r:id="rId2"/>
    <sheet name="SEKTÖR (TL)" sheetId="3" r:id="rId3"/>
    <sheet name="USDvsTL" sheetId="4" r:id="rId4"/>
    <sheet name="GEN.SEK." sheetId="5" r:id="rId5"/>
    <sheet name="Toplam İhracat Grafik" sheetId="6" r:id="rId6"/>
    <sheet name="ÜLKE" sheetId="7" r:id="rId7"/>
    <sheet name="KARŞL." sheetId="8" r:id="rId8"/>
    <sheet name="SEKT1" sheetId="9" r:id="rId9"/>
    <sheet name="SEKT2 " sheetId="10" r:id="rId10"/>
    <sheet name="SEKT3 " sheetId="11" r:id="rId11"/>
    <sheet name="SEKT4 " sheetId="12" r:id="rId12"/>
    <sheet name="SEKT5 " sheetId="13" r:id="rId13"/>
    <sheet name="2002-2014 AYLIK İHR" sheetId="14" r:id="rId14"/>
  </sheets>
  <definedNames/>
  <calcPr fullCalcOnLoad="1"/>
</workbook>
</file>

<file path=xl/sharedStrings.xml><?xml version="1.0" encoding="utf-8"?>
<sst xmlns="http://schemas.openxmlformats.org/spreadsheetml/2006/main" count="446" uniqueCount="234">
  <si>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</si>
  <si>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</si>
  <si>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</si>
  <si>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</si>
  <si>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</si>
  <si>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</si>
  <si>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</si>
  <si>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</si>
  <si>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</si>
  <si>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</si>
  <si>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</si>
  <si>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</si>
  <si>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</si>
  <si>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</si>
  <si>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</si>
  <si>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</si>
  <si>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</si>
  <si>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</si>
  <si>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</si>
  <si>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</si>
  <si>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</si>
  <si>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</si>
  <si>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</si>
  <si>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</si>
  <si>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</si>
  <si>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</si>
  <si>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</si>
  <si>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</si>
  <si>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</si>
  <si>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</si>
  <si>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</si>
  <si>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</si>
  <si>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</si>
  <si>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</si>
  <si>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</si>
  <si>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</si>
  <si>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</si>
  <si>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</si>
  <si>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</si>
  <si>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</si>
  <si>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</si>
  <si>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</si>
  <si>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</si>
  <si>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</si>
  <si>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</si>
  <si>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</si>
  <si>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</si>
  <si>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</si>
  <si>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</si>
  <si>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</si>
  <si>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</si>
  <si>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</si>
  <si>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</si>
  <si>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</si>
  <si>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</si>
  <si>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</si>
  <si>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</si>
  <si>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</si>
  <si>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</si>
  <si>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</si>
  <si>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</si>
  <si>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</si>
  <si>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</si>
  <si>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</si>
  <si>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</si>
  <si>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</si>
  <si>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</si>
  <si>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</si>
  <si>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</si>
  <si>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</si>
  <si>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</si>
  <si>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</si>
  <si>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</si>
  <si>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</si>
  <si>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</si>
  <si>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</si>
  <si>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</si>
  <si>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</si>
  <si>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</si>
  <si>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</si>
  <si>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</si>
  <si>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</si>
  <si>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</si>
  <si>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</si>
  <si>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</si>
  <si>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</si>
  <si>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</si>
  <si>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</si>
  <si>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</si>
  <si>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</si>
  <si>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</si>
  <si>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</si>
  <si>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</si>
  <si>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</si>
  <si>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</si>
  <si>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</si>
  <si>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</si>
  <si>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</si>
  <si>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</si>
  <si>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</si>
  <si>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</si>
  <si>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</si>
  <si>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</si>
  <si>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</si>
  <si>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</si>
  <si>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</si>
  <si>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</si>
  <si>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</si>
  <si>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</si>
  <si>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</si>
  <si>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</si>
  <si>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</si>
  <si>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</si>
  <si>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</si>
  <si>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</si>
  <si>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</si>
  <si>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</si>
  <si>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</si>
  <si>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</si>
  <si>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</si>
  <si>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</si>
  <si>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</si>
  <si>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</si>
  <si>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</si>
  <si>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</si>
  <si>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</si>
  <si>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</si>
  <si>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</si>
  <si>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</si>
  <si>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</si>
  <si>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</si>
  <si>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</si>
  <si>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</si>
  <si>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</si>
  <si>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</si>
  <si>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</si>
  <si>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</si>
  <si>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</si>
  <si>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</si>
  <si>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</si>
  <si>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</si>
  <si>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</si>
  <si>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</si>
  <si>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</si>
  <si>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</si>
  <si>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</si>
  <si>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</si>
  <si>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</si>
  <si>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</si>
  <si>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</si>
  <si>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</si>
  <si>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</si>
  <si>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</si>
  <si>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</si>
  <si>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</si>
  <si>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</si>
  <si>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</si>
  <si>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</si>
  <si>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</si>
  <si>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</si>
  <si>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</si>
  <si>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</si>
  <si>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</si>
  <si>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</si>
  <si>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</si>
  <si>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</si>
  <si>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</si>
  <si>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</si>
  <si>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</si>
  <si>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</si>
  <si>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</si>
  <si>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</si>
  <si>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</si>
  <si>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</si>
  <si>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</si>
  <si>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</si>
  <si>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</si>
  <si>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</si>
  <si>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</si>
  <si>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</si>
  <si>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</si>
  <si>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</si>
  <si>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</si>
  <si>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</si>
  <si>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</si>
  <si>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</si>
  <si>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</si>
  <si>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</si>
  <si>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</si>
  <si>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</si>
  <si>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</si>
  <si>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</si>
  <si>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* Aylar bazında toplam ihracat grafiğinde 2013 yılı için TUİK rakamları kullanılmıştır. </t>
  </si>
  <si>
    <t>Elektrik Elektronik ve Hizmet</t>
  </si>
  <si>
    <t>ADIYAMAN</t>
  </si>
  <si>
    <t>ARDAHAN</t>
  </si>
  <si>
    <t>BAİB</t>
  </si>
  <si>
    <t>*Sıralamada külümatif toplam baz alınmaktadır.</t>
  </si>
  <si>
    <t xml:space="preserve">Halı </t>
  </si>
  <si>
    <t xml:space="preserve">POLONYA </t>
  </si>
  <si>
    <t>PERU</t>
  </si>
  <si>
    <t xml:space="preserve">UMMAN </t>
  </si>
  <si>
    <t xml:space="preserve">Tütün </t>
  </si>
  <si>
    <t>TÜRKMENİSTAN</t>
  </si>
  <si>
    <t>SAKARYA</t>
  </si>
  <si>
    <t>EKİM 2014 İHRACAT RAKAMLARI</t>
  </si>
  <si>
    <t>OCAK-EKİM</t>
  </si>
  <si>
    <t>Ocak-Ekim dönemi için ilk 9 ay TUİK, son ay TİM rakamı kullanılmıştır.</t>
  </si>
  <si>
    <t>2013 - EKİM</t>
  </si>
  <si>
    <t>2014 - EKİM</t>
  </si>
  <si>
    <t>EKİM 2014 İHRACAT RAKAMLARI - TL</t>
  </si>
  <si>
    <t>EKİM (2014/2013)</t>
  </si>
  <si>
    <t>OCAK-EKİM
(2014/2013)</t>
  </si>
  <si>
    <t>OCAK- EKİM</t>
  </si>
  <si>
    <r>
      <t>* 2014 yılı Ekim</t>
    </r>
    <r>
      <rPr>
        <i/>
        <sz val="10"/>
        <color indexed="8"/>
        <rFont val="Arial"/>
        <family val="2"/>
      </rPr>
      <t xml:space="preserve"> ayı için TİM rakamı kullanılmıştır. </t>
    </r>
  </si>
  <si>
    <t xml:space="preserve">KOLOMBİYA </t>
  </si>
  <si>
    <t xml:space="preserve">KATAR </t>
  </si>
  <si>
    <t xml:space="preserve">TAYLAND </t>
  </si>
  <si>
    <t xml:space="preserve">KAMERUN </t>
  </si>
  <si>
    <t>FİNLANDİYA</t>
  </si>
  <si>
    <t>BANGLADEŞ</t>
  </si>
  <si>
    <t xml:space="preserve">Ağaç Mamülleri ve Orman Ürünleri </t>
  </si>
  <si>
    <t xml:space="preserve">Fındık ve Mamulleri </t>
  </si>
  <si>
    <t xml:space="preserve">Kuru Meyve ve Mamulleri  </t>
  </si>
  <si>
    <t>MERSIN</t>
  </si>
  <si>
    <t>SIIRT</t>
  </si>
  <si>
    <t>ZONGULDAK</t>
  </si>
  <si>
    <t>BAYBURT</t>
  </si>
  <si>
    <t>YALOVA</t>
  </si>
  <si>
    <t>VAN</t>
  </si>
  <si>
    <t>YOZGAT</t>
  </si>
  <si>
    <t>ERZINCAN</t>
  </si>
  <si>
    <t>BITLIS</t>
  </si>
  <si>
    <t xml:space="preserve">* Ekim 2014 için TİM rakamı kullanılmıştır.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</si>
</sst>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8"/>
      <color indexed="1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60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8"/>
      <color indexed="18"/>
      <name val="Arial Tur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5"/>
      <name val="Arial"/>
      <family val="2"/>
    </font>
    <font>
      <b/>
      <sz val="10"/>
      <name val="Arial Tur"/>
      <family val="2"/>
    </font>
    <font>
      <sz val="9.5"/>
      <name val="Arial Tur"/>
      <family val="2"/>
    </font>
    <font>
      <sz val="9.5"/>
      <name val="Arial"/>
      <family val="2"/>
    </font>
    <font>
      <i/>
      <sz val="9"/>
      <name val="Arial"/>
      <family val="2"/>
    </font>
    <font>
      <sz val="8"/>
      <color indexed="8"/>
      <name val="Arial Tur"/>
      <family val="0"/>
    </font>
    <font>
      <b/>
      <sz val="9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b/>
      <sz val="10.75"/>
      <color indexed="8"/>
      <name val="Arial Tur"/>
      <family val="0"/>
    </font>
    <font>
      <sz val="8.05"/>
      <color indexed="8"/>
      <name val="Arial Tur"/>
      <family val="0"/>
    </font>
    <font>
      <b/>
      <sz val="12"/>
      <color indexed="8"/>
      <name val="Arial Tur"/>
      <family val="0"/>
    </font>
    <font>
      <sz val="15.5"/>
      <color indexed="8"/>
      <name val="Arial Tur"/>
      <family val="0"/>
    </font>
    <font>
      <b/>
      <sz val="10.2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b/>
      <sz val="11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b/>
      <sz val="11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b/>
      <sz val="9.75"/>
      <color indexed="8"/>
      <name val="Arial Tur"/>
      <family val="0"/>
    </font>
    <font>
      <sz val="8.95"/>
      <color indexed="8"/>
      <name val="Arial Tur"/>
      <family val="0"/>
    </font>
    <font>
      <b/>
      <sz val="11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2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6" borderId="0" applyNumberFormat="0" applyBorder="0" applyAlignment="0" applyProtection="0"/>
    <xf numFmtId="0" fontId="8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9" fillId="9" borderId="0" applyNumberFormat="0" applyBorder="0" applyAlignment="0" applyProtection="0"/>
    <xf numFmtId="0" fontId="89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2" borderId="0" applyNumberFormat="0" applyBorder="0" applyAlignment="0" applyProtection="0"/>
    <xf numFmtId="0" fontId="8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15" borderId="0" applyNumberFormat="0" applyBorder="0" applyAlignment="0" applyProtection="0"/>
    <xf numFmtId="0" fontId="89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9" fillId="18" borderId="0" applyNumberFormat="0" applyBorder="0" applyAlignment="0" applyProtection="0"/>
    <xf numFmtId="0" fontId="8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0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0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0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0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0" fontId="5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94" fillId="0" borderId="3" applyNumberFormat="0" applyFill="0" applyAlignment="0" applyProtection="0"/>
    <xf numFmtId="0" fontId="49" fillId="0" borderId="4" applyNumberFormat="0" applyFill="0" applyAlignment="0" applyProtection="0"/>
    <xf numFmtId="0" fontId="95" fillId="0" borderId="5" applyNumberFormat="0" applyFill="0" applyAlignment="0" applyProtection="0"/>
    <xf numFmtId="0" fontId="50" fillId="0" borderId="6" applyNumberFormat="0" applyFill="0" applyAlignment="0" applyProtection="0"/>
    <xf numFmtId="0" fontId="96" fillId="0" borderId="7" applyNumberFormat="0" applyFill="0" applyAlignment="0" applyProtection="0"/>
    <xf numFmtId="0" fontId="51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9" fillId="35" borderId="13" applyNumberFormat="0" applyAlignment="0" applyProtection="0"/>
    <xf numFmtId="0" fontId="52" fillId="33" borderId="9" applyNumberFormat="0" applyAlignment="0" applyProtection="0"/>
    <xf numFmtId="0" fontId="98" fillId="36" borderId="13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6" fillId="16" borderId="9" applyNumberFormat="0" applyAlignment="0" applyProtection="0"/>
    <xf numFmtId="0" fontId="100" fillId="38" borderId="14" applyNumberFormat="0" applyAlignment="0" applyProtection="0"/>
    <xf numFmtId="0" fontId="53" fillId="34" borderId="10" applyNumberFormat="0" applyAlignment="0" applyProtection="0"/>
    <xf numFmtId="0" fontId="101" fillId="39" borderId="0" applyNumberFormat="0" applyBorder="0" applyAlignment="0" applyProtection="0"/>
    <xf numFmtId="0" fontId="54" fillId="37" borderId="0" applyNumberFormat="0" applyBorder="0" applyAlignment="0" applyProtection="0"/>
    <xf numFmtId="0" fontId="102" fillId="40" borderId="0" applyNumberFormat="0" applyBorder="0" applyAlignment="0" applyProtection="0"/>
    <xf numFmtId="0" fontId="48" fillId="32" borderId="0" applyNumberFormat="0" applyBorder="0" applyAlignment="0" applyProtection="0"/>
    <xf numFmtId="0" fontId="9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89" fillId="41" borderId="15" applyNumberFormat="0" applyFont="0" applyAlignment="0" applyProtection="0"/>
    <xf numFmtId="0" fontId="89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89" fillId="41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3" fillId="42" borderId="0" applyNumberFormat="0" applyBorder="0" applyAlignment="0" applyProtection="0"/>
    <xf numFmtId="0" fontId="55" fillId="16" borderId="0" applyNumberFormat="0" applyBorder="0" applyAlignment="0" applyProtection="0"/>
    <xf numFmtId="0" fontId="97" fillId="35" borderId="11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0" fontId="7" fillId="33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04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0" fillId="43" borderId="0" applyNumberFormat="0" applyBorder="0" applyAlignment="0" applyProtection="0"/>
    <xf numFmtId="0" fontId="12" fillId="22" borderId="0" applyNumberFormat="0" applyBorder="0" applyAlignment="0" applyProtection="0"/>
    <xf numFmtId="0" fontId="90" fillId="44" borderId="0" applyNumberFormat="0" applyBorder="0" applyAlignment="0" applyProtection="0"/>
    <xf numFmtId="0" fontId="12" fillId="28" borderId="0" applyNumberFormat="0" applyBorder="0" applyAlignment="0" applyProtection="0"/>
    <xf numFmtId="0" fontId="90" fillId="45" borderId="0" applyNumberFormat="0" applyBorder="0" applyAlignment="0" applyProtection="0"/>
    <xf numFmtId="0" fontId="12" fillId="29" borderId="0" applyNumberFormat="0" applyBorder="0" applyAlignment="0" applyProtection="0"/>
    <xf numFmtId="0" fontId="90" fillId="46" borderId="0" applyNumberFormat="0" applyBorder="0" applyAlignment="0" applyProtection="0"/>
    <xf numFmtId="0" fontId="12" fillId="30" borderId="0" applyNumberFormat="0" applyBorder="0" applyAlignment="0" applyProtection="0"/>
    <xf numFmtId="0" fontId="90" fillId="47" borderId="0" applyNumberFormat="0" applyBorder="0" applyAlignment="0" applyProtection="0"/>
    <xf numFmtId="0" fontId="12" fillId="22" borderId="0" applyNumberFormat="0" applyBorder="0" applyAlignment="0" applyProtection="0"/>
    <xf numFmtId="0" fontId="90" fillId="48" borderId="0" applyNumberFormat="0" applyBorder="0" applyAlignment="0" applyProtection="0"/>
    <xf numFmtId="0" fontId="12" fillId="31" borderId="0" applyNumberFormat="0" applyBorder="0" applyAlignment="0" applyProtection="0"/>
    <xf numFmtId="0" fontId="10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9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3" fillId="0" borderId="0" xfId="300" applyFont="1" applyFill="1" applyBorder="1">
      <alignment/>
      <protection/>
    </xf>
    <xf numFmtId="0" fontId="14" fillId="0" borderId="0" xfId="300" applyFont="1" applyFill="1" applyBorder="1">
      <alignment/>
      <protection/>
    </xf>
    <xf numFmtId="0" fontId="13" fillId="0" borderId="0" xfId="300" applyFont="1" applyFill="1">
      <alignment/>
      <protection/>
    </xf>
    <xf numFmtId="0" fontId="13" fillId="0" borderId="19" xfId="300" applyFont="1" applyFill="1" applyBorder="1" applyAlignment="1">
      <alignment wrapText="1"/>
      <protection/>
    </xf>
    <xf numFmtId="0" fontId="16" fillId="0" borderId="19" xfId="300" applyFont="1" applyFill="1" applyBorder="1" applyAlignment="1">
      <alignment wrapText="1"/>
      <protection/>
    </xf>
    <xf numFmtId="0" fontId="17" fillId="0" borderId="19" xfId="300" applyFont="1" applyFill="1" applyBorder="1" applyAlignment="1">
      <alignment horizontal="center"/>
      <protection/>
    </xf>
    <xf numFmtId="1" fontId="17" fillId="0" borderId="19" xfId="300" applyNumberFormat="1" applyFont="1" applyFill="1" applyBorder="1" applyAlignment="1">
      <alignment horizontal="center"/>
      <protection/>
    </xf>
    <xf numFmtId="2" fontId="18" fillId="0" borderId="19" xfId="300" applyNumberFormat="1" applyFont="1" applyFill="1" applyBorder="1" applyAlignment="1">
      <alignment horizontal="center" wrapText="1"/>
      <protection/>
    </xf>
    <xf numFmtId="3" fontId="17" fillId="0" borderId="19" xfId="300" applyNumberFormat="1" applyFont="1" applyFill="1" applyBorder="1" applyAlignment="1">
      <alignment horizontal="center"/>
      <protection/>
    </xf>
    <xf numFmtId="0" fontId="17" fillId="0" borderId="19" xfId="300" applyFont="1" applyFill="1" applyBorder="1">
      <alignment/>
      <protection/>
    </xf>
    <xf numFmtId="165" fontId="17" fillId="0" borderId="19" xfId="300" applyNumberFormat="1" applyFont="1" applyFill="1" applyBorder="1" applyAlignment="1">
      <alignment horizontal="center"/>
      <protection/>
    </xf>
    <xf numFmtId="0" fontId="13" fillId="0" borderId="19" xfId="300" applyFont="1" applyFill="1" applyBorder="1">
      <alignment/>
      <protection/>
    </xf>
    <xf numFmtId="3" fontId="20" fillId="0" borderId="19" xfId="300" applyNumberFormat="1" applyFont="1" applyFill="1" applyBorder="1" applyAlignment="1">
      <alignment horizontal="center"/>
      <protection/>
    </xf>
    <xf numFmtId="165" fontId="20" fillId="0" borderId="19" xfId="300" applyNumberFormat="1" applyFont="1" applyFill="1" applyBorder="1" applyAlignment="1">
      <alignment horizontal="center"/>
      <protection/>
    </xf>
    <xf numFmtId="0" fontId="13" fillId="0" borderId="19" xfId="0" applyFont="1" applyFill="1" applyBorder="1" applyAlignment="1">
      <alignment/>
    </xf>
    <xf numFmtId="3" fontId="22" fillId="0" borderId="19" xfId="300" applyNumberFormat="1" applyFont="1" applyFill="1" applyBorder="1" applyAlignment="1">
      <alignment horizontal="center"/>
      <protection/>
    </xf>
    <xf numFmtId="165" fontId="22" fillId="0" borderId="19" xfId="300" applyNumberFormat="1" applyFont="1" applyFill="1" applyBorder="1" applyAlignment="1">
      <alignment horizontal="center"/>
      <protection/>
    </xf>
    <xf numFmtId="0" fontId="24" fillId="0" borderId="19" xfId="300" applyFont="1" applyFill="1" applyBorder="1">
      <alignment/>
      <protection/>
    </xf>
    <xf numFmtId="0" fontId="26" fillId="0" borderId="0" xfId="300" applyFont="1" applyFill="1" applyBorder="1">
      <alignment/>
      <protection/>
    </xf>
    <xf numFmtId="167" fontId="13" fillId="0" borderId="0" xfId="39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0" fillId="0" borderId="0" xfId="300" applyFont="1" applyFill="1" applyBorder="1">
      <alignment/>
      <protection/>
    </xf>
    <xf numFmtId="43" fontId="13" fillId="0" borderId="0" xfId="37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49" fontId="39" fillId="37" borderId="20" xfId="0" applyNumberFormat="1" applyFont="1" applyFill="1" applyBorder="1" applyAlignment="1">
      <alignment horizontal="center"/>
    </xf>
    <xf numFmtId="49" fontId="39" fillId="37" borderId="21" xfId="0" applyNumberFormat="1" applyFont="1" applyFill="1" applyBorder="1" applyAlignment="1">
      <alignment horizontal="center"/>
    </xf>
    <xf numFmtId="0" fontId="39" fillId="37" borderId="22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7" borderId="23" xfId="0" applyFont="1" applyFill="1" applyBorder="1" applyAlignment="1">
      <alignment/>
    </xf>
    <xf numFmtId="3" fontId="41" fillId="37" borderId="24" xfId="0" applyNumberFormat="1" applyFont="1" applyFill="1" applyBorder="1" applyAlignment="1">
      <alignment/>
    </xf>
    <xf numFmtId="3" fontId="41" fillId="37" borderId="25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37" borderId="23" xfId="0" applyFont="1" applyFill="1" applyBorder="1" applyAlignment="1">
      <alignment/>
    </xf>
    <xf numFmtId="3" fontId="43" fillId="37" borderId="0" xfId="0" applyNumberFormat="1" applyFont="1" applyFill="1" applyBorder="1" applyAlignment="1">
      <alignment/>
    </xf>
    <xf numFmtId="3" fontId="41" fillId="37" borderId="26" xfId="0" applyNumberFormat="1" applyFont="1" applyFill="1" applyBorder="1" applyAlignment="1">
      <alignment/>
    </xf>
    <xf numFmtId="3" fontId="44" fillId="37" borderId="0" xfId="0" applyNumberFormat="1" applyFont="1" applyFill="1" applyBorder="1" applyAlignment="1">
      <alignment/>
    </xf>
    <xf numFmtId="3" fontId="41" fillId="37" borderId="0" xfId="0" applyNumberFormat="1" applyFont="1" applyFill="1" applyBorder="1" applyAlignment="1">
      <alignment/>
    </xf>
    <xf numFmtId="0" fontId="45" fillId="37" borderId="27" xfId="0" applyFont="1" applyFill="1" applyBorder="1" applyAlignment="1">
      <alignment horizontal="center"/>
    </xf>
    <xf numFmtId="3" fontId="45" fillId="37" borderId="28" xfId="0" applyNumberFormat="1" applyFont="1" applyFill="1" applyBorder="1" applyAlignment="1">
      <alignment/>
    </xf>
    <xf numFmtId="3" fontId="45" fillId="37" borderId="29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37" borderId="30" xfId="0" applyFont="1" applyFill="1" applyBorder="1" applyAlignment="1">
      <alignment horizontal="center"/>
    </xf>
    <xf numFmtId="3" fontId="45" fillId="37" borderId="31" xfId="0" applyNumberFormat="1" applyFont="1" applyFill="1" applyBorder="1" applyAlignment="1">
      <alignment/>
    </xf>
    <xf numFmtId="3" fontId="45" fillId="37" borderId="32" xfId="0" applyNumberFormat="1" applyFont="1" applyFill="1" applyBorder="1" applyAlignment="1">
      <alignment/>
    </xf>
    <xf numFmtId="0" fontId="27" fillId="0" borderId="0" xfId="300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17" fillId="49" borderId="19" xfId="300" applyNumberFormat="1" applyFont="1" applyFill="1" applyBorder="1" applyAlignment="1">
      <alignment horizontal="center"/>
      <protection/>
    </xf>
    <xf numFmtId="0" fontId="19" fillId="49" borderId="19" xfId="300" applyFont="1" applyFill="1" applyBorder="1">
      <alignment/>
      <protection/>
    </xf>
    <xf numFmtId="3" fontId="17" fillId="49" borderId="19" xfId="300" applyNumberFormat="1" applyFont="1" applyFill="1" applyBorder="1" applyAlignment="1">
      <alignment horizontal="center"/>
      <protection/>
    </xf>
    <xf numFmtId="0" fontId="17" fillId="49" borderId="19" xfId="300" applyFont="1" applyFill="1" applyBorder="1">
      <alignment/>
      <protection/>
    </xf>
    <xf numFmtId="0" fontId="18" fillId="49" borderId="19" xfId="300" applyFont="1" applyFill="1" applyBorder="1">
      <alignment/>
      <protection/>
    </xf>
    <xf numFmtId="3" fontId="21" fillId="49" borderId="19" xfId="300" applyNumberFormat="1" applyFont="1" applyFill="1" applyBorder="1" applyAlignment="1">
      <alignment horizontal="center"/>
      <protection/>
    </xf>
    <xf numFmtId="165" fontId="21" fillId="49" borderId="19" xfId="300" applyNumberFormat="1" applyFont="1" applyFill="1" applyBorder="1" applyAlignment="1">
      <alignment horizontal="center"/>
      <protection/>
    </xf>
    <xf numFmtId="3" fontId="23" fillId="49" borderId="19" xfId="300" applyNumberFormat="1" applyFont="1" applyFill="1" applyBorder="1" applyAlignment="1">
      <alignment horizontal="center"/>
      <protection/>
    </xf>
    <xf numFmtId="166" fontId="23" fillId="49" borderId="19" xfId="300" applyNumberFormat="1" applyFont="1" applyFill="1" applyBorder="1" applyAlignment="1">
      <alignment horizontal="center"/>
      <protection/>
    </xf>
    <xf numFmtId="3" fontId="24" fillId="49" borderId="19" xfId="300" applyNumberFormat="1" applyFont="1" applyFill="1" applyBorder="1" applyAlignment="1">
      <alignment horizontal="center"/>
      <protection/>
    </xf>
    <xf numFmtId="165" fontId="24" fillId="49" borderId="19" xfId="300" applyNumberFormat="1" applyFont="1" applyFill="1" applyBorder="1" applyAlignment="1">
      <alignment horizontal="center"/>
      <protection/>
    </xf>
    <xf numFmtId="3" fontId="25" fillId="49" borderId="19" xfId="300" applyNumberFormat="1" applyFont="1" applyFill="1" applyBorder="1" applyAlignment="1">
      <alignment horizontal="center"/>
      <protection/>
    </xf>
    <xf numFmtId="165" fontId="25" fillId="49" borderId="19" xfId="300" applyNumberFormat="1" applyFont="1" applyFill="1" applyBorder="1" applyAlignment="1">
      <alignment horizontal="center"/>
      <protection/>
    </xf>
    <xf numFmtId="49" fontId="35" fillId="50" borderId="19" xfId="0" applyNumberFormat="1" applyFont="1" applyFill="1" applyBorder="1" applyAlignment="1">
      <alignment horizontal="left"/>
    </xf>
    <xf numFmtId="3" fontId="35" fillId="50" borderId="19" xfId="0" applyNumberFormat="1" applyFont="1" applyFill="1" applyBorder="1" applyAlignment="1">
      <alignment horizontal="right"/>
    </xf>
    <xf numFmtId="49" fontId="35" fillId="50" borderId="19" xfId="0" applyNumberFormat="1" applyFont="1" applyFill="1" applyBorder="1" applyAlignment="1">
      <alignment horizontal="right"/>
    </xf>
    <xf numFmtId="49" fontId="36" fillId="0" borderId="19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167" fontId="37" fillId="0" borderId="19" xfId="394" applyNumberFormat="1" applyFont="1" applyFill="1" applyBorder="1" applyAlignment="1">
      <alignment/>
    </xf>
    <xf numFmtId="49" fontId="36" fillId="0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36" fillId="0" borderId="0" xfId="0" applyNumberFormat="1" applyFont="1" applyFill="1" applyBorder="1" applyAlignment="1">
      <alignment/>
    </xf>
    <xf numFmtId="167" fontId="37" fillId="0" borderId="19" xfId="39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9" fillId="13" borderId="19" xfId="0" applyFont="1" applyFill="1" applyBorder="1" applyAlignment="1">
      <alignment/>
    </xf>
    <xf numFmtId="3" fontId="17" fillId="13" borderId="19" xfId="0" applyNumberFormat="1" applyFont="1" applyFill="1" applyBorder="1" applyAlignment="1">
      <alignment horizontal="center"/>
    </xf>
    <xf numFmtId="4" fontId="17" fillId="13" borderId="19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2" fontId="20" fillId="0" borderId="19" xfId="0" applyNumberFormat="1" applyFont="1" applyFill="1" applyBorder="1" applyAlignment="1">
      <alignment horizontal="center"/>
    </xf>
    <xf numFmtId="2" fontId="17" fillId="13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/>
    </xf>
    <xf numFmtId="0" fontId="27" fillId="13" borderId="19" xfId="300" applyFont="1" applyFill="1" applyBorder="1">
      <alignment/>
      <protection/>
    </xf>
    <xf numFmtId="0" fontId="21" fillId="0" borderId="19" xfId="0" applyFont="1" applyFill="1" applyBorder="1" applyAlignment="1">
      <alignment/>
    </xf>
    <xf numFmtId="3" fontId="21" fillId="49" borderId="19" xfId="0" applyNumberFormat="1" applyFont="1" applyFill="1" applyBorder="1" applyAlignment="1">
      <alignment horizontal="center"/>
    </xf>
    <xf numFmtId="2" fontId="21" fillId="49" borderId="19" xfId="0" applyNumberFormat="1" applyFont="1" applyFill="1" applyBorder="1" applyAlignment="1">
      <alignment horizontal="center"/>
    </xf>
    <xf numFmtId="1" fontId="21" fillId="49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2" fontId="26" fillId="0" borderId="19" xfId="0" applyNumberFormat="1" applyFont="1" applyFill="1" applyBorder="1" applyAlignment="1">
      <alignment horizontal="center"/>
    </xf>
    <xf numFmtId="2" fontId="20" fillId="51" borderId="19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29" fillId="0" borderId="19" xfId="0" applyFont="1" applyBorder="1" applyAlignment="1">
      <alignment wrapText="1"/>
    </xf>
    <xf numFmtId="1" fontId="18" fillId="0" borderId="19" xfId="300" applyNumberFormat="1" applyFont="1" applyFill="1" applyBorder="1" applyAlignment="1">
      <alignment horizontal="center" wrapText="1"/>
      <protection/>
    </xf>
    <xf numFmtId="0" fontId="22" fillId="0" borderId="19" xfId="0" applyFont="1" applyBorder="1" applyAlignment="1">
      <alignment/>
    </xf>
    <xf numFmtId="168" fontId="30" fillId="0" borderId="19" xfId="371" applyNumberFormat="1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/>
    </xf>
    <xf numFmtId="0" fontId="22" fillId="0" borderId="19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3" fontId="17" fillId="0" borderId="19" xfId="0" applyNumberFormat="1" applyFont="1" applyFill="1" applyBorder="1" applyAlignment="1">
      <alignment horizontal="right"/>
    </xf>
    <xf numFmtId="166" fontId="17" fillId="0" borderId="19" xfId="0" applyNumberFormat="1" applyFont="1" applyFill="1" applyBorder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49" fontId="58" fillId="52" borderId="34" xfId="0" applyNumberFormat="1" applyFont="1" applyFill="1" applyBorder="1" applyAlignment="1">
      <alignment/>
    </xf>
    <xf numFmtId="49" fontId="58" fillId="52" borderId="19" xfId="0" applyNumberFormat="1" applyFont="1" applyFill="1" applyBorder="1" applyAlignment="1">
      <alignment/>
    </xf>
    <xf numFmtId="4" fontId="59" fillId="52" borderId="19" xfId="0" applyNumberFormat="1" applyFont="1" applyFill="1" applyBorder="1" applyAlignment="1">
      <alignment/>
    </xf>
    <xf numFmtId="4" fontId="59" fillId="52" borderId="35" xfId="0" applyNumberFormat="1" applyFont="1" applyFill="1" applyBorder="1" applyAlignment="1">
      <alignment/>
    </xf>
    <xf numFmtId="0" fontId="33" fillId="0" borderId="0" xfId="300" applyFont="1" applyFill="1" applyBorder="1">
      <alignment/>
      <protection/>
    </xf>
    <xf numFmtId="3" fontId="18" fillId="49" borderId="19" xfId="0" applyNumberFormat="1" applyFont="1" applyFill="1" applyBorder="1" applyAlignment="1">
      <alignment horizontal="center"/>
    </xf>
    <xf numFmtId="2" fontId="18" fillId="49" borderId="19" xfId="0" applyNumberFormat="1" applyFont="1" applyFill="1" applyBorder="1" applyAlignment="1">
      <alignment horizontal="center"/>
    </xf>
    <xf numFmtId="1" fontId="18" fillId="49" borderId="19" xfId="0" applyNumberFormat="1" applyFont="1" applyFill="1" applyBorder="1" applyAlignment="1">
      <alignment horizontal="center"/>
    </xf>
    <xf numFmtId="49" fontId="57" fillId="23" borderId="19" xfId="0" applyNumberFormat="1" applyFont="1" applyFill="1" applyBorder="1" applyAlignment="1">
      <alignment horizontal="center"/>
    </xf>
    <xf numFmtId="0" fontId="57" fillId="23" borderId="19" xfId="0" applyFont="1" applyFill="1" applyBorder="1" applyAlignment="1">
      <alignment horizontal="center"/>
    </xf>
    <xf numFmtId="3" fontId="59" fillId="52" borderId="19" xfId="0" applyNumberFormat="1" applyFont="1" applyFill="1" applyBorder="1" applyAlignment="1">
      <alignment/>
    </xf>
    <xf numFmtId="4" fontId="59" fillId="52" borderId="36" xfId="0" applyNumberFormat="1" applyFont="1" applyFill="1" applyBorder="1" applyAlignment="1">
      <alignment/>
    </xf>
    <xf numFmtId="167" fontId="37" fillId="0" borderId="0" xfId="394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9" fontId="13" fillId="0" borderId="0" xfId="392" applyFont="1" applyFill="1" applyBorder="1" applyAlignment="1">
      <alignment/>
    </xf>
    <xf numFmtId="3" fontId="0" fillId="0" borderId="0" xfId="0" applyNumberFormat="1" applyBorder="1" applyAlignment="1">
      <alignment/>
    </xf>
    <xf numFmtId="0" fontId="16" fillId="0" borderId="19" xfId="300" applyFont="1" applyFill="1" applyBorder="1" applyAlignment="1">
      <alignment horizontal="center" vertical="center"/>
      <protection/>
    </xf>
    <xf numFmtId="0" fontId="15" fillId="0" borderId="34" xfId="300" applyFont="1" applyFill="1" applyBorder="1" applyAlignment="1">
      <alignment horizontal="center" vertical="center"/>
      <protection/>
    </xf>
    <xf numFmtId="0" fontId="15" fillId="0" borderId="37" xfId="300" applyFont="1" applyFill="1" applyBorder="1" applyAlignment="1">
      <alignment horizontal="center" vertical="center"/>
      <protection/>
    </xf>
    <xf numFmtId="0" fontId="15" fillId="0" borderId="35" xfId="300" applyFont="1" applyFill="1" applyBorder="1" applyAlignment="1">
      <alignment horizontal="center" vertical="center"/>
      <protection/>
    </xf>
    <xf numFmtId="0" fontId="22" fillId="0" borderId="19" xfId="300" applyFont="1" applyFill="1" applyBorder="1" applyAlignment="1">
      <alignment horizontal="center"/>
      <protection/>
    </xf>
    <xf numFmtId="0" fontId="56" fillId="53" borderId="19" xfId="300" applyFont="1" applyFill="1" applyBorder="1" applyAlignment="1">
      <alignment horizontal="center"/>
      <protection/>
    </xf>
    <xf numFmtId="0" fontId="56" fillId="53" borderId="36" xfId="300" applyFont="1" applyFill="1" applyBorder="1" applyAlignment="1">
      <alignment horizontal="center"/>
      <protection/>
    </xf>
    <xf numFmtId="0" fontId="15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38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" xfId="51"/>
    <cellStyle name="20% - Accent1 2" xfId="52"/>
    <cellStyle name="20% - Accent1 2 2" xfId="53"/>
    <cellStyle name="20% - Accent1 2 2 2" xfId="54"/>
    <cellStyle name="20% - Accent1 2 3" xfId="55"/>
    <cellStyle name="20% - Accent1 3" xfId="56"/>
    <cellStyle name="20% - Accent1 4" xfId="57"/>
    <cellStyle name="20% - Accent2" xfId="58"/>
    <cellStyle name="20% - Accent2 2" xfId="59"/>
    <cellStyle name="20% - Accent2 2 2" xfId="60"/>
    <cellStyle name="20% - Accent2 2 2 2" xfId="61"/>
    <cellStyle name="20% - Accent2 2 3" xfId="62"/>
    <cellStyle name="20% - Accent2 3" xfId="63"/>
    <cellStyle name="20% - Accent2 4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4" xfId="72"/>
    <cellStyle name="20% - Accent4 2" xfId="73"/>
    <cellStyle name="20% - Accent4 2 2" xfId="74"/>
    <cellStyle name="20% - Accent4 2 2 2" xfId="75"/>
    <cellStyle name="20% - Accent4 2 3" xfId="76"/>
    <cellStyle name="20% - Accent4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3" xfId="83"/>
    <cellStyle name="20% - Accent5 3" xfId="84"/>
    <cellStyle name="20% - Accent5 4" xfId="85"/>
    <cellStyle name="20% - Accent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4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3" xfId="98"/>
    <cellStyle name="40% - Accent1 4" xfId="99"/>
    <cellStyle name="40% - Accent2" xfId="100"/>
    <cellStyle name="40% - Accent2 2" xfId="101"/>
    <cellStyle name="40% - Accent2 2 2" xfId="102"/>
    <cellStyle name="40% - Accent2 2 2 2" xfId="103"/>
    <cellStyle name="40% - Accent2 2 3" xfId="104"/>
    <cellStyle name="40% - Accent2 3" xfId="105"/>
    <cellStyle name="40% - Accent2 4" xfId="106"/>
    <cellStyle name="40% - Accent3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4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4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4" xfId="127"/>
    <cellStyle name="40% - Accent6" xfId="128"/>
    <cellStyle name="40% - Accent6 2" xfId="129"/>
    <cellStyle name="40% - Accent6 2 2" xfId="130"/>
    <cellStyle name="40% - Accent6 2 2 2" xfId="131"/>
    <cellStyle name="40% - Accent6 2 3" xfId="132"/>
    <cellStyle name="40% - Accent6 3" xfId="133"/>
    <cellStyle name="40% - Accent6 4" xfId="134"/>
    <cellStyle name="60% - Accent1" xfId="135"/>
    <cellStyle name="60% - Accent1 2" xfId="136"/>
    <cellStyle name="60% - Accent1 2 2" xfId="137"/>
    <cellStyle name="60% - Accent1 2 2 2" xfId="138"/>
    <cellStyle name="60% - Accent1 2 3" xfId="139"/>
    <cellStyle name="60% - Accent1 3" xfId="140"/>
    <cellStyle name="60% - Accent2" xfId="141"/>
    <cellStyle name="60% - Accent2 2" xfId="142"/>
    <cellStyle name="60% - Accent2 2 2" xfId="143"/>
    <cellStyle name="60% - Accent2 2 2 2" xfId="144"/>
    <cellStyle name="60% - Accent2 2 3" xfId="145"/>
    <cellStyle name="60% - Accent2 3" xfId="146"/>
    <cellStyle name="60% - Accent3" xfId="147"/>
    <cellStyle name="60% - Accent3 2" xfId="148"/>
    <cellStyle name="60% - Accent3 2 2" xfId="149"/>
    <cellStyle name="60% - Accent3 2 2 2" xfId="150"/>
    <cellStyle name="60% - Accent3 2 3" xfId="151"/>
    <cellStyle name="60% - Accent3 3" xfId="152"/>
    <cellStyle name="60% - Accent4" xfId="153"/>
    <cellStyle name="60% - Accent4 2" xfId="154"/>
    <cellStyle name="60% - Accent4 2 2" xfId="155"/>
    <cellStyle name="60% - Accent4 2 2 2" xfId="156"/>
    <cellStyle name="60% - Accent4 2 3" xfId="157"/>
    <cellStyle name="60% - Accent4 3" xfId="158"/>
    <cellStyle name="60% - Accent5" xfId="159"/>
    <cellStyle name="60% - Accent5 2" xfId="160"/>
    <cellStyle name="60% - Accent5 2 2" xfId="161"/>
    <cellStyle name="60% - Accent5 2 2 2" xfId="162"/>
    <cellStyle name="60% - Accent5 2 3" xfId="163"/>
    <cellStyle name="60% - Accent5 3" xfId="164"/>
    <cellStyle name="60% - Accent6" xfId="165"/>
    <cellStyle name="60% - Accent6 2" xfId="166"/>
    <cellStyle name="60% - Accent6 2 2" xfId="167"/>
    <cellStyle name="60% - Accent6 2 2 2" xfId="168"/>
    <cellStyle name="60% - Accent6 2 3" xfId="169"/>
    <cellStyle name="60% - Accent6 3" xfId="170"/>
    <cellStyle name="Accent1 2" xfId="171"/>
    <cellStyle name="Accent1 2 2" xfId="172"/>
    <cellStyle name="Accent1 2 2 2" xfId="173"/>
    <cellStyle name="Accent1 2 3" xfId="174"/>
    <cellStyle name="Accent1 3" xfId="175"/>
    <cellStyle name="Accent2 2" xfId="176"/>
    <cellStyle name="Accent2 2 2" xfId="177"/>
    <cellStyle name="Accent2 2 2 2" xfId="178"/>
    <cellStyle name="Accent2 2 3" xfId="179"/>
    <cellStyle name="Accent2 3" xfId="180"/>
    <cellStyle name="Accent3 2" xfId="181"/>
    <cellStyle name="Accent3 2 2" xfId="182"/>
    <cellStyle name="Accent3 2 2 2" xfId="183"/>
    <cellStyle name="Accent3 2 3" xfId="184"/>
    <cellStyle name="Accent3 3" xfId="185"/>
    <cellStyle name="Accent4 2" xfId="186"/>
    <cellStyle name="Accent4 2 2" xfId="187"/>
    <cellStyle name="Accent4 2 2 2" xfId="188"/>
    <cellStyle name="Accent4 2 3" xfId="189"/>
    <cellStyle name="Accent4 3" xfId="190"/>
    <cellStyle name="Accent5 2" xfId="191"/>
    <cellStyle name="Accent5 2 2" xfId="192"/>
    <cellStyle name="Accent5 2 2 2" xfId="193"/>
    <cellStyle name="Accent5 2 3" xfId="194"/>
    <cellStyle name="Accent5 3" xfId="195"/>
    <cellStyle name="Accent6 2" xfId="196"/>
    <cellStyle name="Accent6 2 2" xfId="197"/>
    <cellStyle name="Accent6 2 2 2" xfId="198"/>
    <cellStyle name="Accent6 2 3" xfId="199"/>
    <cellStyle name="Accent6 3" xfId="200"/>
    <cellStyle name="Açıklama Metni" xfId="201"/>
    <cellStyle name="Açıklama Metni 2" xfId="202"/>
    <cellStyle name="Ana Başlık" xfId="203"/>
    <cellStyle name="Ana Başlık 2" xfId="204"/>
    <cellStyle name="Bad 2" xfId="205"/>
    <cellStyle name="Bad 2 2" xfId="206"/>
    <cellStyle name="Bad 2 2 2" xfId="207"/>
    <cellStyle name="Bad 2 3" xfId="208"/>
    <cellStyle name="Bad 3" xfId="209"/>
    <cellStyle name="Bağlı Hücre" xfId="210"/>
    <cellStyle name="Bağlı Hücre 2" xfId="211"/>
    <cellStyle name="Başlık 1" xfId="212"/>
    <cellStyle name="Başlık 1 2" xfId="213"/>
    <cellStyle name="Başlık 2" xfId="214"/>
    <cellStyle name="Başlık 2 2" xfId="215"/>
    <cellStyle name="Başlık 3" xfId="216"/>
    <cellStyle name="Başlık 3 2" xfId="217"/>
    <cellStyle name="Başlık 4" xfId="218"/>
    <cellStyle name="Başlık 4 2" xfId="219"/>
    <cellStyle name="Comma [0]" xfId="220"/>
    <cellStyle name="Calculation 2" xfId="221"/>
    <cellStyle name="Calculation 2 2" xfId="222"/>
    <cellStyle name="Calculation 2 2 2" xfId="223"/>
    <cellStyle name="Calculation 2 3" xfId="224"/>
    <cellStyle name="Calculation 3" xfId="225"/>
    <cellStyle name="Check Cell 2" xfId="226"/>
    <cellStyle name="Check Cell 2 2" xfId="227"/>
    <cellStyle name="Check Cell 2 2 2" xfId="228"/>
    <cellStyle name="Check Cell 2 3" xfId="229"/>
    <cellStyle name="Check Cell 3" xfId="230"/>
    <cellStyle name="Comma 2" xfId="231"/>
    <cellStyle name="Comma 2 2" xfId="232"/>
    <cellStyle name="Comma 2 3" xfId="233"/>
    <cellStyle name="Çıkış" xfId="234"/>
    <cellStyle name="Çıkış 2" xfId="235"/>
    <cellStyle name="Explanatory Text" xfId="236"/>
    <cellStyle name="Explanatory Text 2" xfId="237"/>
    <cellStyle name="Explanatory Text 2 2" xfId="238"/>
    <cellStyle name="Explanatory Text 2 2 2" xfId="239"/>
    <cellStyle name="Explanatory Text 2 3" xfId="240"/>
    <cellStyle name="Explanatory Text 3" xfId="241"/>
    <cellStyle name="Giriş" xfId="242"/>
    <cellStyle name="Giriş 2" xfId="243"/>
    <cellStyle name="Good 2" xfId="244"/>
    <cellStyle name="Good 2 2" xfId="245"/>
    <cellStyle name="Good 2 2 2" xfId="246"/>
    <cellStyle name="Good 2 3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Hesaplama" xfId="257"/>
    <cellStyle name="Hesaplama 2" xfId="258"/>
    <cellStyle name="Input" xfId="259"/>
    <cellStyle name="Input 2" xfId="260"/>
    <cellStyle name="Input 2 2" xfId="261"/>
    <cellStyle name="Input 2 2 2" xfId="262"/>
    <cellStyle name="Input 2 3" xfId="263"/>
    <cellStyle name="Input 3" xfId="264"/>
    <cellStyle name="İşaretli Hücre" xfId="265"/>
    <cellStyle name="İşaretli Hücre 2" xfId="266"/>
    <cellStyle name="İyi" xfId="267"/>
    <cellStyle name="İyi 2" xfId="268"/>
    <cellStyle name="Kötü" xfId="269"/>
    <cellStyle name="Kötü 2" xfId="270"/>
    <cellStyle name="Linked Cell" xfId="271"/>
    <cellStyle name="Linked Cell 2" xfId="272"/>
    <cellStyle name="Linked Cell 2 2" xfId="273"/>
    <cellStyle name="Linked Cell 2 2 2" xfId="274"/>
    <cellStyle name="Linked Cell 2 3" xfId="275"/>
    <cellStyle name="Linked Cell 3" xfId="276"/>
    <cellStyle name="Neutral 2" xfId="277"/>
    <cellStyle name="Neutral 2 2" xfId="278"/>
    <cellStyle name="Neutral 2 2 2" xfId="279"/>
    <cellStyle name="Neutral 2 3" xfId="280"/>
    <cellStyle name="Neutral 3" xfId="281"/>
    <cellStyle name="Normal 2 2" xfId="282"/>
    <cellStyle name="Normal 2 2 2" xfId="283"/>
    <cellStyle name="Normal 2 3" xfId="284"/>
    <cellStyle name="Normal 2 3 2" xfId="285"/>
    <cellStyle name="Normal 2 3 2 2" xfId="286"/>
    <cellStyle name="Normal 2 3 3" xfId="287"/>
    <cellStyle name="Normal 3" xfId="288"/>
    <cellStyle name="Normal 3 2" xfId="289"/>
    <cellStyle name="Normal 4" xfId="290"/>
    <cellStyle name="Normal 4 2" xfId="291"/>
    <cellStyle name="Normal 4 2 2" xfId="292"/>
    <cellStyle name="Normal 4 2 2 2" xfId="293"/>
    <cellStyle name="Normal 4 2 3" xfId="294"/>
    <cellStyle name="Normal 4 3" xfId="295"/>
    <cellStyle name="Normal 4 4" xfId="296"/>
    <cellStyle name="Normal 5" xfId="297"/>
    <cellStyle name="Normal 5 2" xfId="298"/>
    <cellStyle name="Normal 5 3" xfId="299"/>
    <cellStyle name="Normal_MAYIS_2009_İHRACAT_RAKAMLARI" xfId="300"/>
    <cellStyle name="Not" xfId="301"/>
    <cellStyle name="Not 2" xfId="302"/>
    <cellStyle name="Not 3" xfId="303"/>
    <cellStyle name="Note 2" xfId="304"/>
    <cellStyle name="Note 2 2" xfId="305"/>
    <cellStyle name="Note 2 2 2" xfId="306"/>
    <cellStyle name="Note 2 2 2 2" xfId="307"/>
    <cellStyle name="Note 2 2 2 2 2" xfId="308"/>
    <cellStyle name="Note 2 2 2 3" xfId="309"/>
    <cellStyle name="Note 2 2 3" xfId="310"/>
    <cellStyle name="Note 2 2 3 2" xfId="311"/>
    <cellStyle name="Note 2 2 3 2 2" xfId="312"/>
    <cellStyle name="Note 2 2 3 2 2 2" xfId="313"/>
    <cellStyle name="Note 2 2 3 2 3" xfId="314"/>
    <cellStyle name="Note 2 2 3 3" xfId="315"/>
    <cellStyle name="Note 2 2 3 3 2" xfId="316"/>
    <cellStyle name="Note 2 2 3 3 2 2" xfId="317"/>
    <cellStyle name="Note 2 2 3 3 3" xfId="318"/>
    <cellStyle name="Note 2 2 3 4" xfId="319"/>
    <cellStyle name="Note 2 2 4" xfId="320"/>
    <cellStyle name="Note 2 2 4 2" xfId="321"/>
    <cellStyle name="Note 2 2 4 2 2" xfId="322"/>
    <cellStyle name="Note 2 2 4 3" xfId="323"/>
    <cellStyle name="Note 2 2 5" xfId="324"/>
    <cellStyle name="Note 2 2 6" xfId="325"/>
    <cellStyle name="Note 2 3" xfId="326"/>
    <cellStyle name="Note 2 3 2" xfId="327"/>
    <cellStyle name="Note 2 3 2 2" xfId="328"/>
    <cellStyle name="Note 2 3 2 2 2" xfId="329"/>
    <cellStyle name="Note 2 3 2 3" xfId="330"/>
    <cellStyle name="Note 2 3 3" xfId="331"/>
    <cellStyle name="Note 2 3 3 2" xfId="332"/>
    <cellStyle name="Note 2 3 3 2 2" xfId="333"/>
    <cellStyle name="Note 2 3 3 3" xfId="334"/>
    <cellStyle name="Note 2 3 4" xfId="335"/>
    <cellStyle name="Note 2 4" xfId="336"/>
    <cellStyle name="Note 2 4 2" xfId="337"/>
    <cellStyle name="Note 2 4 2 2" xfId="338"/>
    <cellStyle name="Note 2 4 3" xfId="339"/>
    <cellStyle name="Note 2 5" xfId="340"/>
    <cellStyle name="Note 3" xfId="341"/>
    <cellStyle name="Note 3 2" xfId="342"/>
    <cellStyle name="Nötr" xfId="343"/>
    <cellStyle name="Nötr 2" xfId="344"/>
    <cellStyle name="Output" xfId="345"/>
    <cellStyle name="Output 2" xfId="346"/>
    <cellStyle name="Output 2 2" xfId="347"/>
    <cellStyle name="Output 2 2 2" xfId="348"/>
    <cellStyle name="Output 2 3" xfId="349"/>
    <cellStyle name="Output 3" xfId="350"/>
    <cellStyle name="Currency" xfId="351"/>
    <cellStyle name="Currency [0]" xfId="352"/>
    <cellStyle name="Percent 2" xfId="353"/>
    <cellStyle name="Percent 2 2" xfId="354"/>
    <cellStyle name="Percent 2 2 2" xfId="355"/>
    <cellStyle name="Percent 2 3" xfId="356"/>
    <cellStyle name="Percent 3" xfId="357"/>
    <cellStyle name="Percent 3 2" xfId="358"/>
    <cellStyle name="Title" xfId="359"/>
    <cellStyle name="Title 2" xfId="360"/>
    <cellStyle name="Toplam" xfId="361"/>
    <cellStyle name="Toplam 2" xfId="362"/>
    <cellStyle name="Total" xfId="363"/>
    <cellStyle name="Total 2" xfId="364"/>
    <cellStyle name="Total 2 2" xfId="365"/>
    <cellStyle name="Total 2 2 2" xfId="366"/>
    <cellStyle name="Total 2 3" xfId="367"/>
    <cellStyle name="Total 3" xfId="368"/>
    <cellStyle name="Uyarı Metni" xfId="369"/>
    <cellStyle name="Uyarı Metni 2" xfId="370"/>
    <cellStyle name="Comma" xfId="371"/>
    <cellStyle name="Virgül 2" xfId="372"/>
    <cellStyle name="Virgül 3" xfId="373"/>
    <cellStyle name="Vurgu1" xfId="374"/>
    <cellStyle name="Vurgu1 2" xfId="375"/>
    <cellStyle name="Vurgu2" xfId="376"/>
    <cellStyle name="Vurgu2 2" xfId="377"/>
    <cellStyle name="Vurgu3" xfId="378"/>
    <cellStyle name="Vurgu3 2" xfId="379"/>
    <cellStyle name="Vurgu4" xfId="380"/>
    <cellStyle name="Vurgu4 2" xfId="381"/>
    <cellStyle name="Vurgu5" xfId="382"/>
    <cellStyle name="Vurgu5 2" xfId="383"/>
    <cellStyle name="Vurgu6" xfId="384"/>
    <cellStyle name="Vurgu6 2" xfId="385"/>
    <cellStyle name="Warning Text" xfId="386"/>
    <cellStyle name="Warning Text 2" xfId="387"/>
    <cellStyle name="Warning Text 2 2" xfId="388"/>
    <cellStyle name="Warning Text 2 2 2" xfId="389"/>
    <cellStyle name="Warning Text 2 3" xfId="390"/>
    <cellStyle name="Warning Text 3" xfId="391"/>
    <cellStyle name="Percent" xfId="392"/>
    <cellStyle name="Yüzde 2" xfId="393"/>
    <cellStyle name="Yüzde 3" xfId="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925"/>
          <c:w val="0.941"/>
          <c:h val="0.869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ptCount val="12"/>
                <c:pt idx="0">
                  <c:v>8872224.447</c:v>
                </c:pt>
                <c:pt idx="1">
                  <c:v>9579901.937</c:v>
                </c:pt>
                <c:pt idx="2">
                  <c:v>10385140.266</c:v>
                </c:pt>
                <c:pt idx="3">
                  <c:v>9708564.746</c:v>
                </c:pt>
                <c:pt idx="4">
                  <c:v>10398926.977</c:v>
                </c:pt>
                <c:pt idx="5">
                  <c:v>9681915.902</c:v>
                </c:pt>
                <c:pt idx="6">
                  <c:v>10421301.653</c:v>
                </c:pt>
                <c:pt idx="7">
                  <c:v>8712913.533</c:v>
                </c:pt>
                <c:pt idx="8">
                  <c:v>10212670.532</c:v>
                </c:pt>
                <c:pt idx="9">
                  <c:v>9606638.167</c:v>
                </c:pt>
                <c:pt idx="10">
                  <c:v>11061002.299</c:v>
                </c:pt>
                <c:pt idx="11">
                  <c:v>10380872.876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ptCount val="12"/>
                <c:pt idx="0">
                  <c:v>9649649.885</c:v>
                </c:pt>
                <c:pt idx="1">
                  <c:v>9936965.453</c:v>
                </c:pt>
                <c:pt idx="2">
                  <c:v>10722862.727</c:v>
                </c:pt>
                <c:pt idx="3">
                  <c:v>10851773.058</c:v>
                </c:pt>
                <c:pt idx="4">
                  <c:v>11105104.58</c:v>
                </c:pt>
                <c:pt idx="5">
                  <c:v>10440270.485</c:v>
                </c:pt>
                <c:pt idx="6">
                  <c:v>10550437.242</c:v>
                </c:pt>
                <c:pt idx="7">
                  <c:v>9049540.631</c:v>
                </c:pt>
                <c:pt idx="8">
                  <c:v>10979455.076</c:v>
                </c:pt>
                <c:pt idx="9">
                  <c:v>10236583.729</c:v>
                </c:pt>
              </c:numCache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035"/>
          <c:w val="0.8205"/>
          <c:h val="0.88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ptCount val="12"/>
                <c:pt idx="0">
                  <c:v>116017.897</c:v>
                </c:pt>
                <c:pt idx="1">
                  <c:v>111650.12</c:v>
                </c:pt>
                <c:pt idx="2">
                  <c:v>105105.683</c:v>
                </c:pt>
                <c:pt idx="3">
                  <c:v>110911.075</c:v>
                </c:pt>
                <c:pt idx="4">
                  <c:v>108931.17</c:v>
                </c:pt>
                <c:pt idx="5">
                  <c:v>102209.751</c:v>
                </c:pt>
                <c:pt idx="6">
                  <c:v>88391.264</c:v>
                </c:pt>
                <c:pt idx="7">
                  <c:v>94209.74</c:v>
                </c:pt>
                <c:pt idx="8">
                  <c:v>132883.931</c:v>
                </c:pt>
                <c:pt idx="9">
                  <c:v>194861.965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İHR'!$C$11:$N$11</c:f>
              <c:numCache>
                <c:ptCount val="12"/>
                <c:pt idx="0">
                  <c:v>106856.598</c:v>
                </c:pt>
                <c:pt idx="1">
                  <c:v>108712.616</c:v>
                </c:pt>
                <c:pt idx="2">
                  <c:v>113139.691</c:v>
                </c:pt>
                <c:pt idx="3">
                  <c:v>104112.964</c:v>
                </c:pt>
                <c:pt idx="4">
                  <c:v>112100.792</c:v>
                </c:pt>
                <c:pt idx="5">
                  <c:v>96319.293</c:v>
                </c:pt>
                <c:pt idx="6">
                  <c:v>96080.379</c:v>
                </c:pt>
                <c:pt idx="7">
                  <c:v>94981.24</c:v>
                </c:pt>
                <c:pt idx="8">
                  <c:v>156917.411</c:v>
                </c:pt>
                <c:pt idx="9">
                  <c:v>152872.732</c:v>
                </c:pt>
                <c:pt idx="10">
                  <c:v>165845.667</c:v>
                </c:pt>
                <c:pt idx="11">
                  <c:v>130314.313</c:v>
                </c:pt>
              </c:numCache>
            </c:numRef>
          </c:val>
          <c:smooth val="0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80675"/>
          <c:w val="0.134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285"/>
          <c:w val="0.92175"/>
          <c:h val="0.87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ptCount val="12"/>
                <c:pt idx="0">
                  <c:v>153795.595</c:v>
                </c:pt>
                <c:pt idx="1">
                  <c:v>182753.25</c:v>
                </c:pt>
                <c:pt idx="2">
                  <c:v>154123.444</c:v>
                </c:pt>
                <c:pt idx="3">
                  <c:v>149029.526</c:v>
                </c:pt>
                <c:pt idx="4">
                  <c:v>142027.426</c:v>
                </c:pt>
                <c:pt idx="5">
                  <c:v>138269.478</c:v>
                </c:pt>
                <c:pt idx="6">
                  <c:v>158157.637</c:v>
                </c:pt>
                <c:pt idx="7">
                  <c:v>143474.77</c:v>
                </c:pt>
                <c:pt idx="8">
                  <c:v>218152.695</c:v>
                </c:pt>
                <c:pt idx="9">
                  <c:v>267755.567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İHR'!$C$13:$N$13</c:f>
              <c:numCache>
                <c:ptCount val="12"/>
                <c:pt idx="0">
                  <c:v>178057.444</c:v>
                </c:pt>
                <c:pt idx="1">
                  <c:v>133840.922</c:v>
                </c:pt>
                <c:pt idx="2">
                  <c:v>135662.814</c:v>
                </c:pt>
                <c:pt idx="3">
                  <c:v>133846.013</c:v>
                </c:pt>
                <c:pt idx="4">
                  <c:v>105052.596</c:v>
                </c:pt>
                <c:pt idx="5">
                  <c:v>106164.207</c:v>
                </c:pt>
                <c:pt idx="6">
                  <c:v>133857.603</c:v>
                </c:pt>
                <c:pt idx="7">
                  <c:v>86744.865</c:v>
                </c:pt>
                <c:pt idx="8">
                  <c:v>205906.03</c:v>
                </c:pt>
                <c:pt idx="9">
                  <c:v>181405.018</c:v>
                </c:pt>
                <c:pt idx="10">
                  <c:v>203194.666</c:v>
                </c:pt>
                <c:pt idx="11">
                  <c:v>166244.944</c:v>
                </c:pt>
              </c:numCache>
            </c:numRef>
          </c:val>
          <c:smooth val="0"/>
        </c:ser>
        <c:marker val="1"/>
        <c:axId val="47547398"/>
        <c:axId val="25273399"/>
      </c:line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"/>
          <c:w val="0.139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25"/>
          <c:w val="0.9215"/>
          <c:h val="0.8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ptCount val="12"/>
                <c:pt idx="0">
                  <c:v>24433.782</c:v>
                </c:pt>
                <c:pt idx="1">
                  <c:v>23262.338</c:v>
                </c:pt>
                <c:pt idx="2">
                  <c:v>22845.745</c:v>
                </c:pt>
                <c:pt idx="3">
                  <c:v>19989.73</c:v>
                </c:pt>
                <c:pt idx="4">
                  <c:v>19755.836</c:v>
                </c:pt>
                <c:pt idx="5">
                  <c:v>19273.121</c:v>
                </c:pt>
                <c:pt idx="6">
                  <c:v>14721.921</c:v>
                </c:pt>
                <c:pt idx="7">
                  <c:v>13367.266</c:v>
                </c:pt>
                <c:pt idx="8">
                  <c:v>15411.823</c:v>
                </c:pt>
                <c:pt idx="9">
                  <c:v>14895.794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İHR'!$C$15:$N$15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36239.687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</c:v>
                </c:pt>
                <c:pt idx="9">
                  <c:v>23072.369</c:v>
                </c:pt>
                <c:pt idx="10">
                  <c:v>25941.348</c:v>
                </c:pt>
                <c:pt idx="11">
                  <c:v>26880.234</c:v>
                </c:pt>
              </c:numCache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34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85"/>
          <c:w val="0.139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86"/>
          <c:w val="0.92075"/>
          <c:h val="0.8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ptCount val="12"/>
                <c:pt idx="0">
                  <c:v>109576.344</c:v>
                </c:pt>
                <c:pt idx="1">
                  <c:v>69920.359</c:v>
                </c:pt>
                <c:pt idx="2">
                  <c:v>121384.389</c:v>
                </c:pt>
                <c:pt idx="3">
                  <c:v>48540.42</c:v>
                </c:pt>
                <c:pt idx="4">
                  <c:v>86381.493</c:v>
                </c:pt>
                <c:pt idx="5">
                  <c:v>91684.593</c:v>
                </c:pt>
                <c:pt idx="6">
                  <c:v>68872.548</c:v>
                </c:pt>
                <c:pt idx="7">
                  <c:v>111508.17</c:v>
                </c:pt>
                <c:pt idx="8">
                  <c:v>101496.207</c:v>
                </c:pt>
                <c:pt idx="9">
                  <c:v>95956.638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İHR'!$C$17:$N$17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75654.788</c:v>
                </c:pt>
                <c:pt idx="6">
                  <c:v>90331.686</c:v>
                </c:pt>
                <c:pt idx="7">
                  <c:v>49399.683</c:v>
                </c:pt>
                <c:pt idx="8">
                  <c:v>52908.789</c:v>
                </c:pt>
                <c:pt idx="9">
                  <c:v>50115.952</c:v>
                </c:pt>
                <c:pt idx="10">
                  <c:v>51936.654</c:v>
                </c:pt>
                <c:pt idx="11">
                  <c:v>89628.298</c:v>
                </c:pt>
              </c:numCache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  <c:max val="1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5"/>
          <c:w val="0.958"/>
          <c:h val="0.81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ptCount val="12"/>
                <c:pt idx="0">
                  <c:v>7358.726</c:v>
                </c:pt>
                <c:pt idx="1">
                  <c:v>9166.988</c:v>
                </c:pt>
                <c:pt idx="2">
                  <c:v>10167.101</c:v>
                </c:pt>
                <c:pt idx="3">
                  <c:v>13321.003</c:v>
                </c:pt>
                <c:pt idx="4">
                  <c:v>8226.526</c:v>
                </c:pt>
                <c:pt idx="5">
                  <c:v>3831.858</c:v>
                </c:pt>
                <c:pt idx="6">
                  <c:v>3651.376</c:v>
                </c:pt>
                <c:pt idx="7">
                  <c:v>5275.718</c:v>
                </c:pt>
                <c:pt idx="8">
                  <c:v>5832.938</c:v>
                </c:pt>
                <c:pt idx="9">
                  <c:v>4372.887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İHR'!$C$19:$N$19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  <c:pt idx="6">
                  <c:v>3556.596</c:v>
                </c:pt>
                <c:pt idx="7">
                  <c:v>5171.829</c:v>
                </c:pt>
                <c:pt idx="8">
                  <c:v>5359.914</c:v>
                </c:pt>
                <c:pt idx="9">
                  <c:v>4636.965</c:v>
                </c:pt>
                <c:pt idx="10">
                  <c:v>6415.26</c:v>
                </c:pt>
                <c:pt idx="11">
                  <c:v>6939.599</c:v>
                </c:pt>
              </c:numCache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2730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HAY. MAM. İHRACATI (Bin $)</a:t>
            </a:r>
          </a:p>
        </c:rich>
      </c:tx>
      <c:layout>
        <c:manualLayout>
          <c:xMode val="factor"/>
          <c:yMode val="factor"/>
          <c:x val="0.0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6"/>
          <c:w val="0.94025"/>
          <c:h val="0.80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ptCount val="12"/>
                <c:pt idx="0">
                  <c:v>209570.804</c:v>
                </c:pt>
                <c:pt idx="1">
                  <c:v>185768.197</c:v>
                </c:pt>
                <c:pt idx="2">
                  <c:v>193830.549</c:v>
                </c:pt>
                <c:pt idx="3">
                  <c:v>203960.335</c:v>
                </c:pt>
                <c:pt idx="4">
                  <c:v>186505.359</c:v>
                </c:pt>
                <c:pt idx="5">
                  <c:v>158144.362</c:v>
                </c:pt>
                <c:pt idx="6">
                  <c:v>177127.202</c:v>
                </c:pt>
                <c:pt idx="7">
                  <c:v>185967.114</c:v>
                </c:pt>
                <c:pt idx="8">
                  <c:v>192513.223</c:v>
                </c:pt>
                <c:pt idx="9">
                  <c:v>181393.595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İHR'!$C$21:$N$21</c:f>
              <c:numCache>
                <c:ptCount val="12"/>
                <c:pt idx="0">
                  <c:v>171195.693</c:v>
                </c:pt>
                <c:pt idx="1">
                  <c:v>148748.249</c:v>
                </c:pt>
                <c:pt idx="2">
                  <c:v>145990.751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</c:v>
                </c:pt>
                <c:pt idx="6">
                  <c:v>164865.727</c:v>
                </c:pt>
                <c:pt idx="7">
                  <c:v>158340.295</c:v>
                </c:pt>
                <c:pt idx="8">
                  <c:v>171162.84</c:v>
                </c:pt>
                <c:pt idx="9">
                  <c:v>172493.792</c:v>
                </c:pt>
                <c:pt idx="10">
                  <c:v>193388.829</c:v>
                </c:pt>
                <c:pt idx="11">
                  <c:v>185162.507</c:v>
                </c:pt>
              </c:numCache>
            </c:numRef>
          </c:val>
          <c:smooth val="0"/>
        </c:ser>
        <c:marker val="1"/>
        <c:axId val="29993582"/>
        <c:axId val="1506783"/>
      </c:line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  <c:max val="2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9358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65"/>
          <c:w val="0.142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375"/>
          <c:w val="0.9275"/>
          <c:h val="0.880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ptCount val="12"/>
                <c:pt idx="0">
                  <c:v>361414.94</c:v>
                </c:pt>
                <c:pt idx="1">
                  <c:v>344101.292</c:v>
                </c:pt>
                <c:pt idx="2">
                  <c:v>369867.522</c:v>
                </c:pt>
                <c:pt idx="3">
                  <c:v>394717.213</c:v>
                </c:pt>
                <c:pt idx="4">
                  <c:v>416693.011</c:v>
                </c:pt>
                <c:pt idx="5">
                  <c:v>384330.871</c:v>
                </c:pt>
                <c:pt idx="6">
                  <c:v>374453.213</c:v>
                </c:pt>
                <c:pt idx="7">
                  <c:v>346043.107</c:v>
                </c:pt>
                <c:pt idx="8">
                  <c:v>389008.308</c:v>
                </c:pt>
                <c:pt idx="9">
                  <c:v>351540.899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İHR'!$C$23:$N$23</c:f>
              <c:numCache>
                <c:ptCount val="12"/>
                <c:pt idx="0">
                  <c:v>308442.913</c:v>
                </c:pt>
                <c:pt idx="1">
                  <c:v>312886.184</c:v>
                </c:pt>
                <c:pt idx="2">
                  <c:v>361373.559</c:v>
                </c:pt>
                <c:pt idx="3">
                  <c:v>361138.326</c:v>
                </c:pt>
                <c:pt idx="4">
                  <c:v>381482.92</c:v>
                </c:pt>
                <c:pt idx="5">
                  <c:v>354145.401</c:v>
                </c:pt>
                <c:pt idx="6">
                  <c:v>389802.722</c:v>
                </c:pt>
                <c:pt idx="7">
                  <c:v>330581.499</c:v>
                </c:pt>
                <c:pt idx="8">
                  <c:v>402117.248</c:v>
                </c:pt>
                <c:pt idx="9">
                  <c:v>363788.886</c:v>
                </c:pt>
                <c:pt idx="10">
                  <c:v>450887.582</c:v>
                </c:pt>
                <c:pt idx="11">
                  <c:v>439890.296</c:v>
                </c:pt>
              </c:numCache>
            </c:numRef>
          </c:val>
          <c:smooth val="0"/>
        </c:ser>
        <c:marker val="1"/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61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825"/>
          <c:w val="0.14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515"/>
          <c:w val="0.92875"/>
          <c:h val="0.81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ptCount val="12"/>
                <c:pt idx="0">
                  <c:v>767901.962</c:v>
                </c:pt>
                <c:pt idx="1">
                  <c:v>715679.565</c:v>
                </c:pt>
                <c:pt idx="2">
                  <c:v>770352.715</c:v>
                </c:pt>
                <c:pt idx="3">
                  <c:v>790555.504</c:v>
                </c:pt>
                <c:pt idx="4">
                  <c:v>768718.598</c:v>
                </c:pt>
                <c:pt idx="5">
                  <c:v>706662.84</c:v>
                </c:pt>
                <c:pt idx="6">
                  <c:v>702763.733</c:v>
                </c:pt>
                <c:pt idx="7">
                  <c:v>682184.935</c:v>
                </c:pt>
                <c:pt idx="8">
                  <c:v>820584.882</c:v>
                </c:pt>
                <c:pt idx="9">
                  <c:v>758767.663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İHR'!$C$27:$N$27</c:f>
              <c:numCache>
                <c:ptCount val="12"/>
                <c:pt idx="0">
                  <c:v>682155.867</c:v>
                </c:pt>
                <c:pt idx="1">
                  <c:v>649400.508</c:v>
                </c:pt>
                <c:pt idx="2">
                  <c:v>733924.665</c:v>
                </c:pt>
                <c:pt idx="3">
                  <c:v>700825.505</c:v>
                </c:pt>
                <c:pt idx="4">
                  <c:v>748576.304</c:v>
                </c:pt>
                <c:pt idx="5">
                  <c:v>644671.532</c:v>
                </c:pt>
                <c:pt idx="6">
                  <c:v>675793.602</c:v>
                </c:pt>
                <c:pt idx="7">
                  <c:v>615565.689</c:v>
                </c:pt>
                <c:pt idx="8">
                  <c:v>753895.301</c:v>
                </c:pt>
                <c:pt idx="9">
                  <c:v>707925.071</c:v>
                </c:pt>
                <c:pt idx="10">
                  <c:v>813458.545</c:v>
                </c:pt>
                <c:pt idx="11">
                  <c:v>661700.87</c:v>
                </c:pt>
              </c:numCache>
            </c:numRef>
          </c:val>
          <c:smooth val="0"/>
        </c:ser>
        <c:marker val="1"/>
        <c:axId val="24703074"/>
        <c:axId val="2100107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30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3725"/>
          <c:w val="0.92"/>
          <c:h val="0.82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ptCount val="12"/>
                <c:pt idx="0">
                  <c:v>123813.615</c:v>
                </c:pt>
                <c:pt idx="1">
                  <c:v>144842.407</c:v>
                </c:pt>
                <c:pt idx="2">
                  <c:v>143827.462</c:v>
                </c:pt>
                <c:pt idx="3">
                  <c:v>154749.486</c:v>
                </c:pt>
                <c:pt idx="4">
                  <c:v>166273.724</c:v>
                </c:pt>
                <c:pt idx="5">
                  <c:v>149453.169</c:v>
                </c:pt>
                <c:pt idx="6">
                  <c:v>168902.228</c:v>
                </c:pt>
                <c:pt idx="7">
                  <c:v>160485.304</c:v>
                </c:pt>
                <c:pt idx="8">
                  <c:v>183457.4</c:v>
                </c:pt>
                <c:pt idx="9">
                  <c:v>144469.035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İHR'!$C$29:$N$29</c:f>
              <c:numCache>
                <c:ptCount val="12"/>
                <c:pt idx="0">
                  <c:v>115029.788</c:v>
                </c:pt>
                <c:pt idx="1">
                  <c:v>129821.131</c:v>
                </c:pt>
                <c:pt idx="2">
                  <c:v>153555.928</c:v>
                </c:pt>
                <c:pt idx="3">
                  <c:v>145412.842</c:v>
                </c:pt>
                <c:pt idx="4">
                  <c:v>155575.822</c:v>
                </c:pt>
                <c:pt idx="5">
                  <c:v>146133.846</c:v>
                </c:pt>
                <c:pt idx="6">
                  <c:v>183365.385</c:v>
                </c:pt>
                <c:pt idx="7">
                  <c:v>178226.113</c:v>
                </c:pt>
                <c:pt idx="8">
                  <c:v>175967.321</c:v>
                </c:pt>
                <c:pt idx="9">
                  <c:v>161907.5</c:v>
                </c:pt>
                <c:pt idx="10">
                  <c:v>176429.779</c:v>
                </c:pt>
                <c:pt idx="11">
                  <c:v>220812.817</c:v>
                </c:pt>
              </c:numCache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7919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3425"/>
          <c:w val="0.923"/>
          <c:h val="0.827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ptCount val="12"/>
                <c:pt idx="0">
                  <c:v>178356.88</c:v>
                </c:pt>
                <c:pt idx="1">
                  <c:v>177087.667</c:v>
                </c:pt>
                <c:pt idx="2">
                  <c:v>190935.248</c:v>
                </c:pt>
                <c:pt idx="3">
                  <c:v>203815.347</c:v>
                </c:pt>
                <c:pt idx="4">
                  <c:v>194613.765</c:v>
                </c:pt>
                <c:pt idx="5">
                  <c:v>200167.517</c:v>
                </c:pt>
                <c:pt idx="6">
                  <c:v>181244.261</c:v>
                </c:pt>
                <c:pt idx="7">
                  <c:v>159444.416</c:v>
                </c:pt>
                <c:pt idx="8">
                  <c:v>222234.471</c:v>
                </c:pt>
                <c:pt idx="9">
                  <c:v>207731.814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İHR'!$C$31:$N$31</c:f>
              <c:numCache>
                <c:ptCount val="12"/>
                <c:pt idx="0">
                  <c:v>165972.055</c:v>
                </c:pt>
                <c:pt idx="1">
                  <c:v>161550.146</c:v>
                </c:pt>
                <c:pt idx="2">
                  <c:v>169936.276</c:v>
                </c:pt>
                <c:pt idx="3">
                  <c:v>190079.058</c:v>
                </c:pt>
                <c:pt idx="4">
                  <c:v>192843.377</c:v>
                </c:pt>
                <c:pt idx="5">
                  <c:v>183761.035</c:v>
                </c:pt>
                <c:pt idx="6">
                  <c:v>178911.509</c:v>
                </c:pt>
                <c:pt idx="7">
                  <c:v>144298.257</c:v>
                </c:pt>
                <c:pt idx="8">
                  <c:v>182023.925</c:v>
                </c:pt>
                <c:pt idx="9">
                  <c:v>193554.001</c:v>
                </c:pt>
                <c:pt idx="10">
                  <c:v>229928.223</c:v>
                </c:pt>
                <c:pt idx="11">
                  <c:v>202542.544</c:v>
                </c:pt>
              </c:numCache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9627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675"/>
          <c:w val="0.90175"/>
          <c:h val="0.792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marker val="1"/>
        <c:axId val="13466476"/>
        <c:axId val="54089421"/>
      </c:line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66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0325"/>
          <c:w val="0.934"/>
          <c:h val="0.86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ptCount val="12"/>
                <c:pt idx="0">
                  <c:v>1394235.369</c:v>
                </c:pt>
                <c:pt idx="1">
                  <c:v>1444414.474</c:v>
                </c:pt>
                <c:pt idx="2">
                  <c:v>1460149.298</c:v>
                </c:pt>
                <c:pt idx="3">
                  <c:v>1481278.072</c:v>
                </c:pt>
                <c:pt idx="4">
                  <c:v>1586445.827</c:v>
                </c:pt>
                <c:pt idx="5">
                  <c:v>1519134.688</c:v>
                </c:pt>
                <c:pt idx="6">
                  <c:v>1570719.082</c:v>
                </c:pt>
                <c:pt idx="7">
                  <c:v>1428143.828</c:v>
                </c:pt>
                <c:pt idx="8">
                  <c:v>1511003.193</c:v>
                </c:pt>
                <c:pt idx="9">
                  <c:v>1508600.18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İHR'!$C$33:$N$33</c:f>
              <c:numCache>
                <c:ptCount val="12"/>
                <c:pt idx="0">
                  <c:v>1315959.693</c:v>
                </c:pt>
                <c:pt idx="1">
                  <c:v>1429457.66</c:v>
                </c:pt>
                <c:pt idx="2">
                  <c:v>1452101.21</c:v>
                </c:pt>
                <c:pt idx="3">
                  <c:v>1420968.311</c:v>
                </c:pt>
                <c:pt idx="4">
                  <c:v>1568761.093</c:v>
                </c:pt>
                <c:pt idx="5">
                  <c:v>1328721.923</c:v>
                </c:pt>
                <c:pt idx="6">
                  <c:v>1529671.388</c:v>
                </c:pt>
                <c:pt idx="7">
                  <c:v>1424471.588</c:v>
                </c:pt>
                <c:pt idx="8">
                  <c:v>1401853.679</c:v>
                </c:pt>
                <c:pt idx="9">
                  <c:v>1394136.465</c:v>
                </c:pt>
                <c:pt idx="10">
                  <c:v>1566545.006</c:v>
                </c:pt>
                <c:pt idx="11">
                  <c:v>1598637.717</c:v>
                </c:pt>
              </c:numCache>
            </c:numRef>
          </c:val>
          <c:smooth val="0"/>
        </c:ser>
        <c:marker val="1"/>
        <c:axId val="54896064"/>
        <c:axId val="24302529"/>
      </c:line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15"/>
          <c:w val="0.14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075"/>
          <c:w val="0.93925"/>
          <c:h val="0.87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ptCount val="12"/>
                <c:pt idx="0">
                  <c:v>477330.158</c:v>
                </c:pt>
                <c:pt idx="1">
                  <c:v>471698.6</c:v>
                </c:pt>
                <c:pt idx="2">
                  <c:v>503717.452</c:v>
                </c:pt>
                <c:pt idx="3">
                  <c:v>525178.198</c:v>
                </c:pt>
                <c:pt idx="4">
                  <c:v>544312.001</c:v>
                </c:pt>
                <c:pt idx="5">
                  <c:v>500297.017</c:v>
                </c:pt>
                <c:pt idx="6">
                  <c:v>514952.422</c:v>
                </c:pt>
                <c:pt idx="7">
                  <c:v>457071.488</c:v>
                </c:pt>
                <c:pt idx="8">
                  <c:v>531854.315</c:v>
                </c:pt>
                <c:pt idx="9">
                  <c:v>496436.473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İHR'!$C$43:$N$43</c:f>
              <c:numCache>
                <c:ptCount val="12"/>
                <c:pt idx="0">
                  <c:v>430048.803</c:v>
                </c:pt>
                <c:pt idx="1">
                  <c:v>435630.615</c:v>
                </c:pt>
                <c:pt idx="2">
                  <c:v>512147.934</c:v>
                </c:pt>
                <c:pt idx="3">
                  <c:v>501844.577</c:v>
                </c:pt>
                <c:pt idx="4">
                  <c:v>518926.198</c:v>
                </c:pt>
                <c:pt idx="5">
                  <c:v>465383.561</c:v>
                </c:pt>
                <c:pt idx="6">
                  <c:v>509307.173</c:v>
                </c:pt>
                <c:pt idx="7">
                  <c:v>386713.904</c:v>
                </c:pt>
                <c:pt idx="8">
                  <c:v>480637.946</c:v>
                </c:pt>
                <c:pt idx="9">
                  <c:v>450455.801</c:v>
                </c:pt>
                <c:pt idx="10">
                  <c:v>533237.612</c:v>
                </c:pt>
                <c:pt idx="11">
                  <c:v>570357.508</c:v>
                </c:pt>
              </c:numCache>
            </c:numRef>
          </c:val>
          <c:smooth val="0"/>
        </c:ser>
        <c:marker val="1"/>
        <c:axId val="17396170"/>
        <c:axId val="22347803"/>
      </c:line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961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1825"/>
          <c:w val="0.94025"/>
          <c:h val="0.834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ptCount val="12"/>
                <c:pt idx="0">
                  <c:v>1585971.405</c:v>
                </c:pt>
                <c:pt idx="1">
                  <c:v>1831564.518</c:v>
                </c:pt>
                <c:pt idx="2">
                  <c:v>2126496.683</c:v>
                </c:pt>
                <c:pt idx="3">
                  <c:v>2089962.94</c:v>
                </c:pt>
                <c:pt idx="4">
                  <c:v>2050347.52</c:v>
                </c:pt>
                <c:pt idx="5">
                  <c:v>2029814.177</c:v>
                </c:pt>
                <c:pt idx="6">
                  <c:v>1989082.676</c:v>
                </c:pt>
                <c:pt idx="7">
                  <c:v>1267366.768</c:v>
                </c:pt>
                <c:pt idx="8">
                  <c:v>1959146.16</c:v>
                </c:pt>
                <c:pt idx="9">
                  <c:v>1713229.22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İHR'!$C$37:$N$37</c:f>
              <c:numCach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1863298.677</c:v>
                </c:pt>
                <c:pt idx="3">
                  <c:v>1766370.998</c:v>
                </c:pt>
                <c:pt idx="4">
                  <c:v>1843125.467</c:v>
                </c:pt>
                <c:pt idx="5">
                  <c:v>1800469.289</c:v>
                </c:pt>
                <c:pt idx="6">
                  <c:v>1952618.523</c:v>
                </c:pt>
                <c:pt idx="7">
                  <c:v>1263006.966</c:v>
                </c:pt>
                <c:pt idx="8">
                  <c:v>1955643.449</c:v>
                </c:pt>
                <c:pt idx="9">
                  <c:v>1749427.511</c:v>
                </c:pt>
                <c:pt idx="10">
                  <c:v>2075518.764</c:v>
                </c:pt>
                <c:pt idx="11">
                  <c:v>1764236.761</c:v>
                </c:pt>
              </c:numCache>
            </c:numRef>
          </c:val>
          <c:smooth val="0"/>
        </c:ser>
        <c:marker val="1"/>
        <c:axId val="66912500"/>
        <c:axId val="65341589"/>
      </c:line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50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VE HİZMET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7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335"/>
          <c:w val="0.89975"/>
          <c:h val="0.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ptCount val="12"/>
                <c:pt idx="0">
                  <c:v>902952.549</c:v>
                </c:pt>
                <c:pt idx="1">
                  <c:v>921039.245</c:v>
                </c:pt>
                <c:pt idx="2">
                  <c:v>1056608.368</c:v>
                </c:pt>
                <c:pt idx="3">
                  <c:v>1079214.525</c:v>
                </c:pt>
                <c:pt idx="4">
                  <c:v>1064523.294</c:v>
                </c:pt>
                <c:pt idx="5">
                  <c:v>970393.746</c:v>
                </c:pt>
                <c:pt idx="6">
                  <c:v>982792.66</c:v>
                </c:pt>
                <c:pt idx="7">
                  <c:v>852788.711</c:v>
                </c:pt>
                <c:pt idx="8">
                  <c:v>1093173.655</c:v>
                </c:pt>
                <c:pt idx="9">
                  <c:v>1053839.891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İHR'!$C$41:$N$41</c:f>
              <c:numCache>
                <c:ptCount val="12"/>
                <c:pt idx="0">
                  <c:v>830030.378</c:v>
                </c:pt>
                <c:pt idx="1">
                  <c:v>838421.572</c:v>
                </c:pt>
                <c:pt idx="2">
                  <c:v>909479.83</c:v>
                </c:pt>
                <c:pt idx="3">
                  <c:v>916370.573</c:v>
                </c:pt>
                <c:pt idx="4">
                  <c:v>1026528.406</c:v>
                </c:pt>
                <c:pt idx="5">
                  <c:v>920031.073</c:v>
                </c:pt>
                <c:pt idx="6">
                  <c:v>1038657.503</c:v>
                </c:pt>
                <c:pt idx="7">
                  <c:v>884232.304</c:v>
                </c:pt>
                <c:pt idx="8">
                  <c:v>1034166.587</c:v>
                </c:pt>
                <c:pt idx="9">
                  <c:v>1054293.102</c:v>
                </c:pt>
                <c:pt idx="10">
                  <c:v>1128425.091</c:v>
                </c:pt>
                <c:pt idx="11">
                  <c:v>1113474.417</c:v>
                </c:pt>
              </c:numCache>
            </c:numRef>
          </c:val>
          <c:smooth val="0"/>
        </c:ser>
        <c:marker val="1"/>
        <c:axId val="51203390"/>
        <c:axId val="58177327"/>
      </c:line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  <c:max val="1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5"/>
          <c:w val="0.948"/>
          <c:h val="0.83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ptCount val="12"/>
                <c:pt idx="0">
                  <c:v>1586744.13</c:v>
                </c:pt>
                <c:pt idx="1">
                  <c:v>1485386.029</c:v>
                </c:pt>
                <c:pt idx="2">
                  <c:v>1599274.807</c:v>
                </c:pt>
                <c:pt idx="3">
                  <c:v>1543822.008</c:v>
                </c:pt>
                <c:pt idx="4">
                  <c:v>1612899.802</c:v>
                </c:pt>
                <c:pt idx="5">
                  <c:v>1597777.172</c:v>
                </c:pt>
                <c:pt idx="6">
                  <c:v>1722254.99</c:v>
                </c:pt>
                <c:pt idx="7">
                  <c:v>1555689.798</c:v>
                </c:pt>
                <c:pt idx="8">
                  <c:v>1668247.847</c:v>
                </c:pt>
                <c:pt idx="9">
                  <c:v>1503680.335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İHR'!$C$35:$N$35</c:f>
              <c:numCache>
                <c:ptCount val="12"/>
                <c:pt idx="0">
                  <c:v>1392631.839</c:v>
                </c:pt>
                <c:pt idx="1">
                  <c:v>1389471.283</c:v>
                </c:pt>
                <c:pt idx="2">
                  <c:v>1509882.693</c:v>
                </c:pt>
                <c:pt idx="3">
                  <c:v>1316507.372</c:v>
                </c:pt>
                <c:pt idx="4">
                  <c:v>1364077.875</c:v>
                </c:pt>
                <c:pt idx="5">
                  <c:v>1442883.876</c:v>
                </c:pt>
                <c:pt idx="6">
                  <c:v>1619796.147</c:v>
                </c:pt>
                <c:pt idx="7">
                  <c:v>1397333.618</c:v>
                </c:pt>
                <c:pt idx="8">
                  <c:v>1514552.258</c:v>
                </c:pt>
                <c:pt idx="9">
                  <c:v>1334120.2</c:v>
                </c:pt>
                <c:pt idx="10">
                  <c:v>1657209.258</c:v>
                </c:pt>
                <c:pt idx="11">
                  <c:v>1421635.633</c:v>
                </c:pt>
              </c:numCache>
            </c:numRef>
          </c:val>
          <c:smooth val="0"/>
        </c:ser>
        <c:marker val="1"/>
        <c:axId val="53833896"/>
        <c:axId val="14743017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  <c:max val="2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33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818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ptCount val="12"/>
                <c:pt idx="0">
                  <c:v>591744.858</c:v>
                </c:pt>
                <c:pt idx="1">
                  <c:v>567771.334</c:v>
                </c:pt>
                <c:pt idx="2">
                  <c:v>599491.463</c:v>
                </c:pt>
                <c:pt idx="3">
                  <c:v>648818.709</c:v>
                </c:pt>
                <c:pt idx="4">
                  <c:v>650773.31</c:v>
                </c:pt>
                <c:pt idx="5">
                  <c:v>593141.956</c:v>
                </c:pt>
                <c:pt idx="6">
                  <c:v>585874.799</c:v>
                </c:pt>
                <c:pt idx="7">
                  <c:v>541406.81</c:v>
                </c:pt>
                <c:pt idx="8">
                  <c:v>610493.05</c:v>
                </c:pt>
                <c:pt idx="9">
                  <c:v>564001.004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İHR'!$C$45:$N$45</c:f>
              <c:numCache>
                <c:ptCount val="12"/>
                <c:pt idx="0">
                  <c:v>519503.439</c:v>
                </c:pt>
                <c:pt idx="1">
                  <c:v>545252.584</c:v>
                </c:pt>
                <c:pt idx="2">
                  <c:v>593049.041</c:v>
                </c:pt>
                <c:pt idx="3">
                  <c:v>558709.395</c:v>
                </c:pt>
                <c:pt idx="4">
                  <c:v>617223.017</c:v>
                </c:pt>
                <c:pt idx="5">
                  <c:v>553130.973</c:v>
                </c:pt>
                <c:pt idx="6">
                  <c:v>584798.784</c:v>
                </c:pt>
                <c:pt idx="7">
                  <c:v>506318.264</c:v>
                </c:pt>
                <c:pt idx="8">
                  <c:v>593124.017</c:v>
                </c:pt>
                <c:pt idx="9">
                  <c:v>534887.564</c:v>
                </c:pt>
                <c:pt idx="10">
                  <c:v>651406.503</c:v>
                </c:pt>
                <c:pt idx="11">
                  <c:v>572435.899</c:v>
                </c:pt>
              </c:numCache>
            </c:numRef>
          </c:val>
          <c:smooth val="0"/>
        </c:ser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82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625"/>
          <c:w val="0.944"/>
          <c:h val="0.807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ptCount val="12"/>
                <c:pt idx="0">
                  <c:v>243550.063</c:v>
                </c:pt>
                <c:pt idx="1">
                  <c:v>245731.551</c:v>
                </c:pt>
                <c:pt idx="2">
                  <c:v>271966.623</c:v>
                </c:pt>
                <c:pt idx="3">
                  <c:v>308165.531</c:v>
                </c:pt>
                <c:pt idx="4">
                  <c:v>289488.554</c:v>
                </c:pt>
                <c:pt idx="5">
                  <c:v>278040.247</c:v>
                </c:pt>
                <c:pt idx="6">
                  <c:v>265062.711</c:v>
                </c:pt>
                <c:pt idx="7">
                  <c:v>245477.614</c:v>
                </c:pt>
                <c:pt idx="8">
                  <c:v>259784.242</c:v>
                </c:pt>
                <c:pt idx="9">
                  <c:v>245979.978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İHR'!$C$49:$N$49</c:f>
              <c:numCache>
                <c:ptCount val="12"/>
                <c:pt idx="0">
                  <c:v>232432.569</c:v>
                </c:pt>
                <c:pt idx="1">
                  <c:v>236027.054</c:v>
                </c:pt>
                <c:pt idx="2">
                  <c:v>286631.218</c:v>
                </c:pt>
                <c:pt idx="3">
                  <c:v>290672.978</c:v>
                </c:pt>
                <c:pt idx="4">
                  <c:v>298359.03</c:v>
                </c:pt>
                <c:pt idx="5">
                  <c:v>263835.686</c:v>
                </c:pt>
                <c:pt idx="6">
                  <c:v>277557.419</c:v>
                </c:pt>
                <c:pt idx="7">
                  <c:v>250243.504</c:v>
                </c:pt>
                <c:pt idx="8">
                  <c:v>264058.522</c:v>
                </c:pt>
                <c:pt idx="9">
                  <c:v>241268.357</c:v>
                </c:pt>
                <c:pt idx="10">
                  <c:v>263633.485</c:v>
                </c:pt>
                <c:pt idx="11">
                  <c:v>247833.912</c:v>
                </c:pt>
              </c:numCache>
            </c:numRef>
          </c:val>
          <c:smooth val="0"/>
        </c:ser>
        <c:marker val="1"/>
        <c:axId val="10241244"/>
        <c:axId val="25062333"/>
      </c:line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5062333"/>
        <c:crosses val="autoZero"/>
        <c:auto val="1"/>
        <c:lblOffset val="100"/>
        <c:tickLblSkip val="1"/>
        <c:noMultiLvlLbl val="0"/>
      </c:catAx>
      <c:valAx>
        <c:axId val="2506233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124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875"/>
          <c:w val="0.1412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3125"/>
          <c:w val="0.9217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ptCount val="12"/>
                <c:pt idx="0">
                  <c:v>194226.767</c:v>
                </c:pt>
                <c:pt idx="1">
                  <c:v>181390.087</c:v>
                </c:pt>
                <c:pt idx="2">
                  <c:v>212130.148</c:v>
                </c:pt>
                <c:pt idx="3">
                  <c:v>208426.583</c:v>
                </c:pt>
                <c:pt idx="4">
                  <c:v>202977.897</c:v>
                </c:pt>
                <c:pt idx="5">
                  <c:v>147780.768</c:v>
                </c:pt>
                <c:pt idx="6">
                  <c:v>123114.34</c:v>
                </c:pt>
                <c:pt idx="7">
                  <c:v>196658.56</c:v>
                </c:pt>
                <c:pt idx="8">
                  <c:v>403565.01</c:v>
                </c:pt>
                <c:pt idx="9">
                  <c:v>330227.322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İHR'!$C$51:$N$51</c:f>
              <c:numCache>
                <c:ptCount val="12"/>
                <c:pt idx="0">
                  <c:v>154170.085</c:v>
                </c:pt>
                <c:pt idx="1">
                  <c:v>192587.215</c:v>
                </c:pt>
                <c:pt idx="2">
                  <c:v>191244.978</c:v>
                </c:pt>
                <c:pt idx="3">
                  <c:v>165840.556</c:v>
                </c:pt>
                <c:pt idx="4">
                  <c:v>192942.121</c:v>
                </c:pt>
                <c:pt idx="5">
                  <c:v>168991.027</c:v>
                </c:pt>
                <c:pt idx="6">
                  <c:v>173444.18</c:v>
                </c:pt>
                <c:pt idx="7">
                  <c:v>187327.406</c:v>
                </c:pt>
                <c:pt idx="8">
                  <c:v>204095.255</c:v>
                </c:pt>
                <c:pt idx="9">
                  <c:v>193811.104</c:v>
                </c:pt>
                <c:pt idx="10">
                  <c:v>239853.076</c:v>
                </c:pt>
                <c:pt idx="11">
                  <c:v>189189.448</c:v>
                </c:pt>
              </c:numCache>
            </c:numRef>
          </c:val>
          <c:smooth val="0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83063"/>
        <c:crosses val="autoZero"/>
        <c:auto val="1"/>
        <c:lblOffset val="100"/>
        <c:tickLblSkip val="1"/>
        <c:noMultiLvlLbl val="0"/>
      </c:catAx>
      <c:valAx>
        <c:axId val="1678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344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45"/>
          <c:w val="0.153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9"/>
          <c:w val="0.94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ptCount val="12"/>
                <c:pt idx="0">
                  <c:v>1105473.246</c:v>
                </c:pt>
                <c:pt idx="1">
                  <c:v>1189107.778</c:v>
                </c:pt>
                <c:pt idx="2">
                  <c:v>1173025.966</c:v>
                </c:pt>
                <c:pt idx="3">
                  <c:v>1201943.622</c:v>
                </c:pt>
                <c:pt idx="4">
                  <c:v>1277309.567</c:v>
                </c:pt>
                <c:pt idx="5">
                  <c:v>1066178.09</c:v>
                </c:pt>
                <c:pt idx="6">
                  <c:v>1048756.59</c:v>
                </c:pt>
                <c:pt idx="7">
                  <c:v>957561.645</c:v>
                </c:pt>
                <c:pt idx="8">
                  <c:v>1088211.971</c:v>
                </c:pt>
                <c:pt idx="9">
                  <c:v>1052745.869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İHR'!$C$47:$N$47</c:f>
              <c:numCache>
                <c:ptCount val="12"/>
                <c:pt idx="0">
                  <c:v>1144613.557</c:v>
                </c:pt>
                <c:pt idx="1">
                  <c:v>1224777.64</c:v>
                </c:pt>
                <c:pt idx="2">
                  <c:v>1449849.35</c:v>
                </c:pt>
                <c:pt idx="3">
                  <c:v>1224394.159</c:v>
                </c:pt>
                <c:pt idx="4">
                  <c:v>1262960.404</c:v>
                </c:pt>
                <c:pt idx="5">
                  <c:v>1111722.759</c:v>
                </c:pt>
                <c:pt idx="6">
                  <c:v>1092640.278</c:v>
                </c:pt>
                <c:pt idx="7">
                  <c:v>927133.157</c:v>
                </c:pt>
                <c:pt idx="8">
                  <c:v>1018041.534</c:v>
                </c:pt>
                <c:pt idx="9">
                  <c:v>1044197.044</c:v>
                </c:pt>
                <c:pt idx="10">
                  <c:v>1131232.413</c:v>
                </c:pt>
                <c:pt idx="11">
                  <c:v>1189403.212</c:v>
                </c:pt>
              </c:numCache>
            </c:numRef>
          </c:val>
          <c:smooth val="0"/>
        </c:ser>
        <c:marker val="1"/>
        <c:axId val="16829840"/>
        <c:axId val="17250833"/>
      </c:line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  <c:max val="3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2984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875"/>
          <c:w val="0.141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825"/>
          <c:w val="0.975"/>
          <c:h val="0.835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ptCount val="12"/>
                <c:pt idx="0">
                  <c:v>400482.176</c:v>
                </c:pt>
                <c:pt idx="1">
                  <c:v>327055.846</c:v>
                </c:pt>
                <c:pt idx="2">
                  <c:v>363215.163</c:v>
                </c:pt>
                <c:pt idx="3">
                  <c:v>412248.363</c:v>
                </c:pt>
                <c:pt idx="4">
                  <c:v>465296.606</c:v>
                </c:pt>
                <c:pt idx="5">
                  <c:v>404100.021</c:v>
                </c:pt>
                <c:pt idx="6">
                  <c:v>404569.369</c:v>
                </c:pt>
                <c:pt idx="7">
                  <c:v>381091.262</c:v>
                </c:pt>
                <c:pt idx="8">
                  <c:v>387397.32</c:v>
                </c:pt>
                <c:pt idx="9">
                  <c:v>348182.264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İHR'!$C$61:$N$61</c:f>
              <c:numCache>
                <c:ptCount val="12"/>
                <c:pt idx="0">
                  <c:v>394546.733</c:v>
                </c:pt>
                <c:pt idx="1">
                  <c:v>398684.742</c:v>
                </c:pt>
                <c:pt idx="2">
                  <c:v>369661.433</c:v>
                </c:pt>
                <c:pt idx="3">
                  <c:v>401154.977</c:v>
                </c:pt>
                <c:pt idx="4">
                  <c:v>507825.643</c:v>
                </c:pt>
                <c:pt idx="5">
                  <c:v>431230.647</c:v>
                </c:pt>
                <c:pt idx="6">
                  <c:v>445448.032</c:v>
                </c:pt>
                <c:pt idx="7">
                  <c:v>400043.062</c:v>
                </c:pt>
                <c:pt idx="8">
                  <c:v>441657.783</c:v>
                </c:pt>
                <c:pt idx="9">
                  <c:v>384744.099</c:v>
                </c:pt>
                <c:pt idx="10">
                  <c:v>439724.034</c:v>
                </c:pt>
                <c:pt idx="11">
                  <c:v>420131.963</c:v>
                </c:pt>
              </c:numCache>
            </c:numRef>
          </c:val>
          <c:smooth val="0"/>
        </c:ser>
        <c:marker val="1"/>
        <c:axId val="21039770"/>
        <c:axId val="55140203"/>
      </c:line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  <c:max val="5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397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5"/>
          <c:w val="0.152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2013-2014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665"/>
          <c:w val="0.9255"/>
          <c:h val="0.794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3"/>
          <c:w val="0.975"/>
          <c:h val="0.859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ptCount val="12"/>
                <c:pt idx="0">
                  <c:v>54471.324</c:v>
                </c:pt>
                <c:pt idx="1">
                  <c:v>89236.716</c:v>
                </c:pt>
                <c:pt idx="2">
                  <c:v>97135.555</c:v>
                </c:pt>
                <c:pt idx="3">
                  <c:v>76354.088</c:v>
                </c:pt>
                <c:pt idx="4">
                  <c:v>131933.468</c:v>
                </c:pt>
                <c:pt idx="5">
                  <c:v>113595.982</c:v>
                </c:pt>
                <c:pt idx="6">
                  <c:v>122443.445</c:v>
                </c:pt>
                <c:pt idx="7">
                  <c:v>109595.076</c:v>
                </c:pt>
                <c:pt idx="8">
                  <c:v>82221.245</c:v>
                </c:pt>
                <c:pt idx="9">
                  <c:v>175946.589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İHR'!$C$39:$N$39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90162.293</c:v>
                </c:pt>
                <c:pt idx="5">
                  <c:v>137339.942</c:v>
                </c:pt>
                <c:pt idx="6">
                  <c:v>132087.479</c:v>
                </c:pt>
                <c:pt idx="7">
                  <c:v>139231.01</c:v>
                </c:pt>
                <c:pt idx="8">
                  <c:v>129271.494</c:v>
                </c:pt>
                <c:pt idx="9">
                  <c:v>47933.185</c:v>
                </c:pt>
                <c:pt idx="10">
                  <c:v>58766.617</c:v>
                </c:pt>
                <c:pt idx="11">
                  <c:v>95673.192</c:v>
                </c:pt>
              </c:numCache>
            </c:numRef>
          </c:val>
          <c:smooth val="0"/>
        </c:ser>
        <c:marker val="1"/>
        <c:axId val="26499780"/>
        <c:axId val="37171429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  <c:max val="4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978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05"/>
          <c:w val="0.1527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825"/>
          <c:w val="0.975"/>
          <c:h val="0.85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ptCount val="12"/>
                <c:pt idx="0">
                  <c:v>106122.356</c:v>
                </c:pt>
                <c:pt idx="1">
                  <c:v>107443.261</c:v>
                </c:pt>
                <c:pt idx="2">
                  <c:v>107438.487</c:v>
                </c:pt>
                <c:pt idx="3">
                  <c:v>133668.089</c:v>
                </c:pt>
                <c:pt idx="4">
                  <c:v>142827.799</c:v>
                </c:pt>
                <c:pt idx="5">
                  <c:v>180261.736</c:v>
                </c:pt>
                <c:pt idx="6">
                  <c:v>174457.046</c:v>
                </c:pt>
                <c:pt idx="7">
                  <c:v>98979.869</c:v>
                </c:pt>
                <c:pt idx="8">
                  <c:v>155250</c:v>
                </c:pt>
                <c:pt idx="9">
                  <c:v>120643.379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</c:v>
                </c:pt>
                <c:pt idx="5">
                  <c:v>171486.938</c:v>
                </c:pt>
                <c:pt idx="6">
                  <c:v>99144.585</c:v>
                </c:pt>
                <c:pt idx="7">
                  <c:v>90827.187</c:v>
                </c:pt>
                <c:pt idx="8">
                  <c:v>114505.418</c:v>
                </c:pt>
                <c:pt idx="9">
                  <c:v>129968.928</c:v>
                </c:pt>
                <c:pt idx="10">
                  <c:v>109259.065</c:v>
                </c:pt>
                <c:pt idx="11">
                  <c:v>163409.96</c:v>
                </c:pt>
              </c:numCache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074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"/>
          <c:w val="0.136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40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ptCount val="12"/>
                <c:pt idx="0">
                  <c:v>329794.639</c:v>
                </c:pt>
                <c:pt idx="1">
                  <c:v>355785.224</c:v>
                </c:pt>
                <c:pt idx="2">
                  <c:v>399128.905</c:v>
                </c:pt>
                <c:pt idx="3">
                  <c:v>393789.634</c:v>
                </c:pt>
                <c:pt idx="4">
                  <c:v>411021.459</c:v>
                </c:pt>
                <c:pt idx="5">
                  <c:v>376096.415</c:v>
                </c:pt>
                <c:pt idx="6">
                  <c:v>389898.46</c:v>
                </c:pt>
                <c:pt idx="7">
                  <c:v>328882.146</c:v>
                </c:pt>
                <c:pt idx="8">
                  <c:v>381235.668</c:v>
                </c:pt>
                <c:pt idx="9">
                  <c:v>350972.759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ptCount val="12"/>
                <c:pt idx="0">
                  <c:v>275661.769</c:v>
                </c:pt>
                <c:pt idx="1">
                  <c:v>301532.522</c:v>
                </c:pt>
                <c:pt idx="2">
                  <c:v>348675.753</c:v>
                </c:pt>
                <c:pt idx="3">
                  <c:v>357872.46</c:v>
                </c:pt>
                <c:pt idx="4">
                  <c:v>379190.421</c:v>
                </c:pt>
                <c:pt idx="5">
                  <c:v>335219.637</c:v>
                </c:pt>
                <c:pt idx="6">
                  <c:v>364870.491</c:v>
                </c:pt>
                <c:pt idx="7">
                  <c:v>311599.059</c:v>
                </c:pt>
                <c:pt idx="8">
                  <c:v>382215.221</c:v>
                </c:pt>
                <c:pt idx="9">
                  <c:v>362202.207</c:v>
                </c:pt>
                <c:pt idx="10">
                  <c:v>419098.26</c:v>
                </c:pt>
                <c:pt idx="11">
                  <c:v>361065.048</c:v>
                </c:pt>
              </c:numCache>
            </c:numRef>
          </c:val>
          <c:smooth val="0"/>
        </c:ser>
        <c:marker val="1"/>
        <c:axId val="53099640"/>
        <c:axId val="8134713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964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425"/>
          <c:w val="0.136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14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3525"/>
          <c:w val="0.90525"/>
          <c:h val="0.85125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ptCount val="12"/>
                <c:pt idx="0">
                  <c:v>1699667.937</c:v>
                </c:pt>
                <c:pt idx="1">
                  <c:v>1613307.255</c:v>
                </c:pt>
                <c:pt idx="2">
                  <c:v>1721276.592</c:v>
                </c:pt>
                <c:pt idx="3">
                  <c:v>1687304.657</c:v>
                </c:pt>
                <c:pt idx="4">
                  <c:v>1769600.592</c:v>
                </c:pt>
                <c:pt idx="5">
                  <c:v>1649716.747</c:v>
                </c:pt>
                <c:pt idx="6">
                  <c:v>1686787.97</c:v>
                </c:pt>
                <c:pt idx="7">
                  <c:v>1408589.772</c:v>
                </c:pt>
                <c:pt idx="8">
                  <c:v>1831276.529</c:v>
                </c:pt>
                <c:pt idx="9">
                  <c:v>1821904.657</c:v>
                </c:pt>
                <c:pt idx="10">
                  <c:v>2251387.473</c:v>
                </c:pt>
                <c:pt idx="11">
                  <c:v>2200343.346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ptCount val="12"/>
                <c:pt idx="0">
                  <c:v>1927089.28</c:v>
                </c:pt>
                <c:pt idx="1">
                  <c:v>1795620.419</c:v>
                </c:pt>
                <c:pt idx="2">
                  <c:v>1887739.512</c:v>
                </c:pt>
                <c:pt idx="3">
                  <c:v>1849624.919</c:v>
                </c:pt>
                <c:pt idx="4">
                  <c:v>1809226.273</c:v>
                </c:pt>
                <c:pt idx="5">
                  <c:v>1669828.867</c:v>
                </c:pt>
                <c:pt idx="6">
                  <c:v>1532302.879</c:v>
                </c:pt>
                <c:pt idx="7">
                  <c:v>1607739.067</c:v>
                </c:pt>
                <c:pt idx="8">
                  <c:v>1905165.996</c:v>
                </c:pt>
                <c:pt idx="9">
                  <c:v>2013939.161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848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3"/>
          <c:w val="0.84725"/>
          <c:h val="0.758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İHR'!$C$70:$N$70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İHR'!$C$71:$N$71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İHR'!$C$72:$N$72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İHR'!$C$73:$N$73</c:f>
              <c:numCache>
                <c:ptCount val="12"/>
                <c:pt idx="0">
                  <c:v>10348187.166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13131530.961</c:v>
                </c:pt>
                <c:pt idx="5">
                  <c:v>13231198.688</c:v>
                </c:pt>
                <c:pt idx="6">
                  <c:v>12830675.307</c:v>
                </c:pt>
                <c:pt idx="7">
                  <c:v>12831394.572</c:v>
                </c:pt>
                <c:pt idx="8">
                  <c:v>12952651.722</c:v>
                </c:pt>
                <c:pt idx="9">
                  <c:v>13190769.655</c:v>
                </c:pt>
                <c:pt idx="10">
                  <c:v>13753052.493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'2002-2014 AYLIK İHR'!$C$74:$N$74</c:f>
              <c:numCache>
                <c:ptCount val="12"/>
                <c:pt idx="0">
                  <c:v>11481559</c:v>
                </c:pt>
                <c:pt idx="1">
                  <c:v>12386204</c:v>
                </c:pt>
                <c:pt idx="2">
                  <c:v>13122243</c:v>
                </c:pt>
                <c:pt idx="3">
                  <c:v>12468957</c:v>
                </c:pt>
                <c:pt idx="4">
                  <c:v>13276668</c:v>
                </c:pt>
                <c:pt idx="5">
                  <c:v>12393547</c:v>
                </c:pt>
                <c:pt idx="6">
                  <c:v>13060662</c:v>
                </c:pt>
                <c:pt idx="7">
                  <c:v>11116764</c:v>
                </c:pt>
                <c:pt idx="8">
                  <c:v>13059044</c:v>
                </c:pt>
                <c:pt idx="9">
                  <c:v>12054431</c:v>
                </c:pt>
                <c:pt idx="10">
                  <c:v>14196127</c:v>
                </c:pt>
                <c:pt idx="11">
                  <c:v>13180277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'2002-2014 AYLIK İHR'!$C$75:$N$75</c:f>
              <c:numCache>
                <c:ptCount val="12"/>
                <c:pt idx="0">
                  <c:v>12401908.87</c:v>
                </c:pt>
                <c:pt idx="1">
                  <c:v>13055223.035</c:v>
                </c:pt>
                <c:pt idx="2">
                  <c:v>14682723.491</c:v>
                </c:pt>
                <c:pt idx="3">
                  <c:v>13374761.114</c:v>
                </c:pt>
                <c:pt idx="4">
                  <c:v>13703090.467</c:v>
                </c:pt>
                <c:pt idx="5">
                  <c:v>12893896.216</c:v>
                </c:pt>
                <c:pt idx="6">
                  <c:v>13359534.795</c:v>
                </c:pt>
                <c:pt idx="7">
                  <c:v>11410933.752</c:v>
                </c:pt>
                <c:pt idx="8">
                  <c:v>13660014.156</c:v>
                </c:pt>
                <c:pt idx="9">
                  <c:v>12598705.154</c:v>
                </c:pt>
              </c:numCache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9475"/>
          <c:w val="0.949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'2002-2014 AYLIK İHR'!$A$63:$A$75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ptCount val="13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152461736.556</c:v>
                </c:pt>
                <c:pt idx="11">
                  <c:v>151796483</c:v>
                </c:pt>
                <c:pt idx="12">
                  <c:v>131140791.05000001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1448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575"/>
          <c:w val="0.976"/>
          <c:h val="0.8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ptCount val="12"/>
                <c:pt idx="0">
                  <c:v>614049.99</c:v>
                </c:pt>
                <c:pt idx="1">
                  <c:v>556283.597</c:v>
                </c:pt>
                <c:pt idx="2">
                  <c:v>598289.294</c:v>
                </c:pt>
                <c:pt idx="3">
                  <c:v>610736.33</c:v>
                </c:pt>
                <c:pt idx="4">
                  <c:v>543229.408</c:v>
                </c:pt>
                <c:pt idx="5">
                  <c:v>495849.454</c:v>
                </c:pt>
                <c:pt idx="6">
                  <c:v>445418.526</c:v>
                </c:pt>
                <c:pt idx="7">
                  <c:v>484036.713</c:v>
                </c:pt>
                <c:pt idx="8">
                  <c:v>552959.216</c:v>
                </c:pt>
                <c:pt idx="9">
                  <c:v>564441.137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val>
            <c:numRef>
              <c:f>'2002-2014 AYLIK İHR'!$C$5:$N$5</c:f>
              <c:numCache>
                <c:ptCount val="12"/>
                <c:pt idx="0">
                  <c:v>500356.073</c:v>
                </c:pt>
                <c:pt idx="1">
                  <c:v>471153.276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586423.342</c:v>
                </c:pt>
                <c:pt idx="5">
                  <c:v>541613.938</c:v>
                </c:pt>
                <c:pt idx="6">
                  <c:v>550415.771</c:v>
                </c:pt>
                <c:pt idx="7">
                  <c:v>452060.286</c:v>
                </c:pt>
                <c:pt idx="8">
                  <c:v>552548.789</c:v>
                </c:pt>
                <c:pt idx="9">
                  <c:v>533746.576</c:v>
                </c:pt>
                <c:pt idx="10">
                  <c:v>672663.617</c:v>
                </c:pt>
                <c:pt idx="11">
                  <c:v>672112.711</c:v>
                </c:pt>
              </c:numCache>
            </c:numRef>
          </c:val>
          <c:smooth val="0"/>
        </c:ser>
        <c:marker val="1"/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8975"/>
          <c:w val="0.141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VE SEBZE İHRACATI (Bin $)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26"/>
          <c:w val="0.95075"/>
          <c:h val="0.874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ptCount val="12"/>
                <c:pt idx="0">
                  <c:v>219372.686</c:v>
                </c:pt>
                <c:pt idx="1">
                  <c:v>200366.002</c:v>
                </c:pt>
                <c:pt idx="2">
                  <c:v>192356.901</c:v>
                </c:pt>
                <c:pt idx="3">
                  <c:v>177392.704</c:v>
                </c:pt>
                <c:pt idx="4">
                  <c:v>188147.982</c:v>
                </c:pt>
                <c:pt idx="5">
                  <c:v>167835.084</c:v>
                </c:pt>
                <c:pt idx="6">
                  <c:v>94589.399</c:v>
                </c:pt>
                <c:pt idx="7">
                  <c:v>104390.125</c:v>
                </c:pt>
                <c:pt idx="8">
                  <c:v>162348.598</c:v>
                </c:pt>
                <c:pt idx="9">
                  <c:v>212861.454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İHR'!$C$7:$N$7</c:f>
              <c:numCache>
                <c:ptCount val="12"/>
                <c:pt idx="0">
                  <c:v>223131.927</c:v>
                </c:pt>
                <c:pt idx="1">
                  <c:v>181369.864</c:v>
                </c:pt>
                <c:pt idx="2">
                  <c:v>172416.706</c:v>
                </c:pt>
                <c:pt idx="3">
                  <c:v>160129.841</c:v>
                </c:pt>
                <c:pt idx="4">
                  <c:v>181562.632</c:v>
                </c:pt>
                <c:pt idx="5">
                  <c:v>178000.419</c:v>
                </c:pt>
                <c:pt idx="6">
                  <c:v>115847.714</c:v>
                </c:pt>
                <c:pt idx="7">
                  <c:v>95304.603</c:v>
                </c:pt>
                <c:pt idx="8">
                  <c:v>126573.582</c:v>
                </c:pt>
                <c:pt idx="9">
                  <c:v>217579.892</c:v>
                </c:pt>
                <c:pt idx="10">
                  <c:v>335719.494</c:v>
                </c:pt>
                <c:pt idx="11">
                  <c:v>363333.532</c:v>
                </c:pt>
              </c:numCache>
            </c:numRef>
          </c:val>
          <c:smooth val="0"/>
        </c:ser>
        <c:marker val="1"/>
        <c:axId val="23245064"/>
        <c:axId val="7878985"/>
      </c:line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5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675"/>
          <c:w val="0.139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125"/>
          <c:w val="0.9535"/>
          <c:h val="0.87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ptCount val="12"/>
                <c:pt idx="0">
                  <c:v>111498.515</c:v>
                </c:pt>
                <c:pt idx="1">
                  <c:v>112348.275</c:v>
                </c:pt>
                <c:pt idx="2">
                  <c:v>119768.885</c:v>
                </c:pt>
                <c:pt idx="3">
                  <c:v>121026.583</c:v>
                </c:pt>
                <c:pt idx="4">
                  <c:v>109328.062</c:v>
                </c:pt>
                <c:pt idx="5">
                  <c:v>108400.293</c:v>
                </c:pt>
                <c:pt idx="6">
                  <c:v>106919.793</c:v>
                </c:pt>
                <c:pt idx="7">
                  <c:v>119466.343</c:v>
                </c:pt>
                <c:pt idx="8">
                  <c:v>134559.059</c:v>
                </c:pt>
                <c:pt idx="9">
                  <c:v>125859.225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'2002-2014 AYLIK İHR'!$C$9:$N$9</c:f>
              <c:numCache>
                <c:ptCount val="12"/>
                <c:pt idx="0">
                  <c:v>94905.948</c:v>
                </c:pt>
                <c:pt idx="1">
                  <c:v>94116.08</c:v>
                </c:pt>
                <c:pt idx="2">
                  <c:v>95501.997</c:v>
                </c:pt>
                <c:pt idx="3">
                  <c:v>100788.325</c:v>
                </c:pt>
                <c:pt idx="4">
                  <c:v>112864.61</c:v>
                </c:pt>
                <c:pt idx="5">
                  <c:v>100335.581</c:v>
                </c:pt>
                <c:pt idx="6">
                  <c:v>109284.27</c:v>
                </c:pt>
                <c:pt idx="7">
                  <c:v>107879.761</c:v>
                </c:pt>
                <c:pt idx="8">
                  <c:v>126891.688</c:v>
                </c:pt>
                <c:pt idx="9">
                  <c:v>122192.475</c:v>
                </c:pt>
                <c:pt idx="10">
                  <c:v>145394.356</c:v>
                </c:pt>
                <c:pt idx="11">
                  <c:v>119836.911</c:v>
                </c:pt>
              </c:numCache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802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5"/>
          <c:w val="0.139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161925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>
      <xdr:nvGraphicFramePr>
        <xdr:cNvPr id="1" name="Chart 13"/>
        <xdr:cNvGraphicFramePr/>
      </xdr:nvGraphicFramePr>
      <xdr:xfrm>
        <a:off x="0" y="6134100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>
      <xdr:nvGraphicFramePr>
        <xdr:cNvPr id="2" name="Chart 14"/>
        <xdr:cNvGraphicFramePr/>
      </xdr:nvGraphicFramePr>
      <xdr:xfrm>
        <a:off x="0" y="8562975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>
      <xdr:nvGraphicFramePr>
        <xdr:cNvPr id="4" name="Chart 18"/>
        <xdr:cNvGraphicFramePr/>
      </xdr:nvGraphicFramePr>
      <xdr:xfrm>
        <a:off x="19050" y="3657600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>
      <xdr:nvGraphicFramePr>
        <xdr:cNvPr id="2" name="Chart 6"/>
        <xdr:cNvGraphicFramePr/>
      </xdr:nvGraphicFramePr>
      <xdr:xfrm>
        <a:off x="38100" y="3752850"/>
        <a:ext cx="7543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19050" y="3038475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>
      <xdr:nvGraphicFramePr>
        <xdr:cNvPr id="3" name="Chart 13"/>
        <xdr:cNvGraphicFramePr/>
      </xdr:nvGraphicFramePr>
      <xdr:xfrm>
        <a:off x="19050" y="5657850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>
      <xdr:nvGraphicFramePr>
        <xdr:cNvPr id="4" name="Chart 14"/>
        <xdr:cNvGraphicFramePr/>
      </xdr:nvGraphicFramePr>
      <xdr:xfrm>
        <a:off x="47625" y="8162925"/>
        <a:ext cx="463867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="70" zoomScaleNormal="70" zoomScalePageLayoutView="0" workbookViewId="0" topLeftCell="A1">
      <pane xSplit="1" ySplit="7" topLeftCell="B1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53" sqref="A53"/>
    </sheetView>
  </sheetViews>
  <sheetFormatPr defaultColWidth="9.140625" defaultRowHeight="12.75"/>
  <cols>
    <col min="1" max="1" width="49.28125" style="1" bestFit="1" customWidth="1"/>
    <col min="2" max="2" width="17.8515625" style="1" customWidth="1"/>
    <col min="3" max="3" width="17.00390625" style="1" bestFit="1" customWidth="1"/>
    <col min="4" max="4" width="9.421875" style="1" bestFit="1" customWidth="1"/>
    <col min="5" max="5" width="13.57421875" style="1" bestFit="1" customWidth="1"/>
    <col min="6" max="7" width="18.7109375" style="1" bestFit="1" customWidth="1"/>
    <col min="8" max="8" width="9.57421875" style="1" bestFit="1" customWidth="1"/>
    <col min="9" max="9" width="13.8515625" style="1" bestFit="1" customWidth="1"/>
    <col min="10" max="11" width="18.7109375" style="1" bestFit="1" customWidth="1"/>
    <col min="12" max="13" width="9.421875" style="1" bestFit="1" customWidth="1"/>
    <col min="14" max="16384" width="9.140625" style="1" customWidth="1"/>
  </cols>
  <sheetData>
    <row r="1" spans="2:4" ht="26.25">
      <c r="B1" s="2" t="s">
        <v>205</v>
      </c>
      <c r="D1" s="3"/>
    </row>
    <row r="2" ht="12.75">
      <c r="D2" s="3"/>
    </row>
    <row r="3" ht="12.75">
      <c r="D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1:13" ht="26.25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8">
      <c r="A6" s="4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5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6" t="s">
        <v>184</v>
      </c>
      <c r="L7" s="8" t="s">
        <v>181</v>
      </c>
      <c r="M7" s="8" t="s">
        <v>182</v>
      </c>
    </row>
    <row r="8" spans="1:13" ht="16.5">
      <c r="A8" s="65" t="s">
        <v>3</v>
      </c>
      <c r="B8" s="66">
        <v>1821904.65732</v>
      </c>
      <c r="C8" s="66">
        <v>2013939.16126</v>
      </c>
      <c r="D8" s="64">
        <f aca="true" t="shared" si="0" ref="D8:D44">(C8-B8)/B8*100</f>
        <v>10.540315771654068</v>
      </c>
      <c r="E8" s="64">
        <f>C8/C$44*100</f>
        <v>15.985286874174948</v>
      </c>
      <c r="F8" s="66">
        <v>16889368.29288</v>
      </c>
      <c r="G8" s="66">
        <v>17998276.37388</v>
      </c>
      <c r="H8" s="64">
        <f aca="true" t="shared" si="1" ref="H8:H45">(G8-F8)/F8*100</f>
        <v>6.565716738307373</v>
      </c>
      <c r="I8" s="64">
        <f>G8/G$46*100</f>
        <v>13.724392105441702</v>
      </c>
      <c r="J8" s="66">
        <v>20698258.506</v>
      </c>
      <c r="K8" s="66">
        <v>22450002.292</v>
      </c>
      <c r="L8" s="64">
        <f aca="true" t="shared" si="2" ref="L8:L45">(K8-J8)/J8*100</f>
        <v>8.463242380957817</v>
      </c>
      <c r="M8" s="64">
        <f>K8/K$46*100</f>
        <v>14.162531383526582</v>
      </c>
    </row>
    <row r="9" spans="1:13" ht="15.75">
      <c r="A9" s="10" t="s">
        <v>4</v>
      </c>
      <c r="B9" s="66">
        <v>1285621.97919</v>
      </c>
      <c r="C9" s="66">
        <v>1481004.66678</v>
      </c>
      <c r="D9" s="64">
        <f t="shared" si="0"/>
        <v>15.197522347362161</v>
      </c>
      <c r="E9" s="64">
        <f aca="true" t="shared" si="3" ref="E9:E46">C9/C$44*100</f>
        <v>11.7552133231565</v>
      </c>
      <c r="F9" s="66">
        <v>11714006.07975</v>
      </c>
      <c r="G9" s="66">
        <v>12391325.2562</v>
      </c>
      <c r="H9" s="64">
        <f t="shared" si="1"/>
        <v>5.782130996336792</v>
      </c>
      <c r="I9" s="64">
        <f aca="true" t="shared" si="4" ref="I9:I46">G9/G$46*100</f>
        <v>9.448871824690736</v>
      </c>
      <c r="J9" s="66">
        <v>14460526.788999999</v>
      </c>
      <c r="K9" s="66">
        <v>15573721.962</v>
      </c>
      <c r="L9" s="64">
        <f t="shared" si="2"/>
        <v>7.698164729702646</v>
      </c>
      <c r="M9" s="64">
        <f aca="true" t="shared" si="5" ref="M9:M46">K9/K$46*100</f>
        <v>9.824646036839798</v>
      </c>
    </row>
    <row r="10" spans="1:13" ht="14.25">
      <c r="A10" s="12" t="s">
        <v>5</v>
      </c>
      <c r="B10" s="13">
        <v>533746.57626</v>
      </c>
      <c r="C10" s="13">
        <v>564441.13656</v>
      </c>
      <c r="D10" s="14">
        <f t="shared" si="0"/>
        <v>5.750774181087768</v>
      </c>
      <c r="E10" s="14">
        <f t="shared" si="3"/>
        <v>4.480151965391033</v>
      </c>
      <c r="F10" s="13">
        <v>5239865.99519</v>
      </c>
      <c r="G10" s="13">
        <v>5465293.66425</v>
      </c>
      <c r="H10" s="14">
        <f t="shared" si="1"/>
        <v>4.302164774193354</v>
      </c>
      <c r="I10" s="14">
        <f t="shared" si="4"/>
        <v>4.16750091294344</v>
      </c>
      <c r="J10" s="13">
        <v>6338239.305000001</v>
      </c>
      <c r="K10" s="13">
        <v>6810069.992999999</v>
      </c>
      <c r="L10" s="14">
        <f t="shared" si="2"/>
        <v>7.444191758865724</v>
      </c>
      <c r="M10" s="14">
        <f t="shared" si="5"/>
        <v>4.2961167106091604</v>
      </c>
    </row>
    <row r="11" spans="1:13" ht="14.25">
      <c r="A11" s="12" t="s">
        <v>6</v>
      </c>
      <c r="B11" s="13">
        <v>217579.89223</v>
      </c>
      <c r="C11" s="13">
        <v>212861.4542</v>
      </c>
      <c r="D11" s="14">
        <f t="shared" si="0"/>
        <v>-2.168600223871887</v>
      </c>
      <c r="E11" s="14">
        <f t="shared" si="3"/>
        <v>1.689550248237002</v>
      </c>
      <c r="F11" s="13">
        <v>1651917.18039</v>
      </c>
      <c r="G11" s="13">
        <v>1719660.93561</v>
      </c>
      <c r="H11" s="14">
        <f t="shared" si="1"/>
        <v>4.100917166077681</v>
      </c>
      <c r="I11" s="14">
        <f t="shared" si="4"/>
        <v>1.3113089541715097</v>
      </c>
      <c r="J11" s="13">
        <v>2247314.026</v>
      </c>
      <c r="K11" s="13">
        <v>2418709.0609999998</v>
      </c>
      <c r="L11" s="14">
        <f t="shared" si="2"/>
        <v>7.626661562072219</v>
      </c>
      <c r="M11" s="14">
        <f t="shared" si="5"/>
        <v>1.5258369481877203</v>
      </c>
    </row>
    <row r="12" spans="1:13" ht="14.25">
      <c r="A12" s="12" t="s">
        <v>7</v>
      </c>
      <c r="B12" s="13">
        <v>122192.47506</v>
      </c>
      <c r="C12" s="13">
        <v>125859.22489</v>
      </c>
      <c r="D12" s="14">
        <f t="shared" si="0"/>
        <v>3.000798394663437</v>
      </c>
      <c r="E12" s="14">
        <f t="shared" si="3"/>
        <v>0.9989853985307224</v>
      </c>
      <c r="F12" s="13">
        <v>1064760.73594</v>
      </c>
      <c r="G12" s="13">
        <v>1169175.03322</v>
      </c>
      <c r="H12" s="14">
        <f t="shared" si="1"/>
        <v>9.8063624770893</v>
      </c>
      <c r="I12" s="14">
        <f t="shared" si="4"/>
        <v>0.8915418489234437</v>
      </c>
      <c r="J12" s="13">
        <v>1295822.0140000002</v>
      </c>
      <c r="K12" s="13">
        <v>1434406.3000000003</v>
      </c>
      <c r="L12" s="14">
        <f t="shared" si="2"/>
        <v>10.694700699844727</v>
      </c>
      <c r="M12" s="14">
        <f t="shared" si="5"/>
        <v>0.9048918559673105</v>
      </c>
    </row>
    <row r="13" spans="1:13" ht="14.25">
      <c r="A13" s="12" t="s">
        <v>8</v>
      </c>
      <c r="B13" s="13">
        <v>152872.7318</v>
      </c>
      <c r="C13" s="13">
        <v>194861.96547</v>
      </c>
      <c r="D13" s="14">
        <f t="shared" si="0"/>
        <v>27.4667909545396</v>
      </c>
      <c r="E13" s="14">
        <f t="shared" si="3"/>
        <v>1.5466824811900985</v>
      </c>
      <c r="F13" s="13">
        <v>1142093.71513</v>
      </c>
      <c r="G13" s="13">
        <v>1165172.59669</v>
      </c>
      <c r="H13" s="14">
        <f t="shared" si="1"/>
        <v>2.0207519973414048</v>
      </c>
      <c r="I13" s="14">
        <f t="shared" si="4"/>
        <v>0.8884898339874701</v>
      </c>
      <c r="J13" s="13">
        <v>1418566.9400000002</v>
      </c>
      <c r="K13" s="13">
        <v>1461332.5760000001</v>
      </c>
      <c r="L13" s="14">
        <f t="shared" si="2"/>
        <v>3.014706940794767</v>
      </c>
      <c r="M13" s="14">
        <f t="shared" si="5"/>
        <v>0.9218782341391908</v>
      </c>
    </row>
    <row r="14" spans="1:13" ht="14.25">
      <c r="A14" s="12" t="s">
        <v>9</v>
      </c>
      <c r="B14" s="13">
        <v>181405.01751</v>
      </c>
      <c r="C14" s="13">
        <v>267755.56664</v>
      </c>
      <c r="D14" s="14">
        <f t="shared" si="0"/>
        <v>47.60097064307489</v>
      </c>
      <c r="E14" s="14">
        <f t="shared" si="3"/>
        <v>2.125262583513117</v>
      </c>
      <c r="F14" s="13">
        <v>1400473.09656</v>
      </c>
      <c r="G14" s="13">
        <v>1707539.38882</v>
      </c>
      <c r="H14" s="14">
        <f t="shared" si="1"/>
        <v>21.9258972567378</v>
      </c>
      <c r="I14" s="14">
        <f t="shared" si="4"/>
        <v>1.302065799015172</v>
      </c>
      <c r="J14" s="13">
        <v>1758630.397</v>
      </c>
      <c r="K14" s="13">
        <v>2076978.9980000001</v>
      </c>
      <c r="L14" s="14">
        <f t="shared" si="2"/>
        <v>18.102075430008618</v>
      </c>
      <c r="M14" s="14">
        <f t="shared" si="5"/>
        <v>1.3102573380396785</v>
      </c>
    </row>
    <row r="15" spans="1:13" ht="14.25">
      <c r="A15" s="12" t="s">
        <v>10</v>
      </c>
      <c r="B15" s="13">
        <v>23072.36851</v>
      </c>
      <c r="C15" s="13">
        <v>14895.79411</v>
      </c>
      <c r="D15" s="14">
        <f t="shared" si="0"/>
        <v>-35.43881676671434</v>
      </c>
      <c r="E15" s="14">
        <f t="shared" si="3"/>
        <v>0.11823273842990485</v>
      </c>
      <c r="F15" s="13">
        <v>386746.20775</v>
      </c>
      <c r="G15" s="13">
        <v>187957.35584</v>
      </c>
      <c r="H15" s="14">
        <f t="shared" si="1"/>
        <v>-51.40033642902604</v>
      </c>
      <c r="I15" s="14">
        <f t="shared" si="4"/>
        <v>0.143324860506856</v>
      </c>
      <c r="J15" s="13">
        <v>432941.687</v>
      </c>
      <c r="K15" s="13">
        <v>240778.93800000002</v>
      </c>
      <c r="L15" s="14">
        <f t="shared" si="2"/>
        <v>-44.3853652281814</v>
      </c>
      <c r="M15" s="14">
        <f t="shared" si="5"/>
        <v>0.1518948292995213</v>
      </c>
    </row>
    <row r="16" spans="1:13" ht="14.25">
      <c r="A16" s="12" t="s">
        <v>11</v>
      </c>
      <c r="B16" s="13">
        <v>50115.95234</v>
      </c>
      <c r="C16" s="13">
        <v>95956.63816</v>
      </c>
      <c r="D16" s="14">
        <f t="shared" si="0"/>
        <v>91.46925016809926</v>
      </c>
      <c r="E16" s="14">
        <f t="shared" si="3"/>
        <v>0.7616388905756906</v>
      </c>
      <c r="F16" s="13">
        <v>764522.37207</v>
      </c>
      <c r="G16" s="13">
        <v>905321.16132</v>
      </c>
      <c r="H16" s="14">
        <f t="shared" si="1"/>
        <v>18.41656887930917</v>
      </c>
      <c r="I16" s="14">
        <f t="shared" si="4"/>
        <v>0.6903429162439843</v>
      </c>
      <c r="J16" s="13">
        <v>892327.7670000001</v>
      </c>
      <c r="K16" s="13">
        <v>1046886.1129999999</v>
      </c>
      <c r="L16" s="14">
        <f t="shared" si="2"/>
        <v>17.320804273481695</v>
      </c>
      <c r="M16" s="14">
        <f t="shared" si="5"/>
        <v>0.6604256533026752</v>
      </c>
    </row>
    <row r="17" spans="1:13" ht="14.25">
      <c r="A17" s="12" t="s">
        <v>12</v>
      </c>
      <c r="B17" s="13">
        <v>4636.96548</v>
      </c>
      <c r="C17" s="13">
        <v>4372.88675</v>
      </c>
      <c r="D17" s="14">
        <f t="shared" si="0"/>
        <v>-5.695076470571443</v>
      </c>
      <c r="E17" s="14">
        <f t="shared" si="3"/>
        <v>0.034709017288931006</v>
      </c>
      <c r="F17" s="13">
        <v>63626.77672</v>
      </c>
      <c r="G17" s="13">
        <v>71205.12045</v>
      </c>
      <c r="H17" s="14">
        <f t="shared" si="1"/>
        <v>11.910620214740309</v>
      </c>
      <c r="I17" s="14">
        <f t="shared" si="4"/>
        <v>0.05429669889885874</v>
      </c>
      <c r="J17" s="13">
        <v>76684.654</v>
      </c>
      <c r="K17" s="13">
        <v>84559.97999999998</v>
      </c>
      <c r="L17" s="14">
        <f t="shared" si="2"/>
        <v>10.26975488472568</v>
      </c>
      <c r="M17" s="14">
        <f t="shared" si="5"/>
        <v>0.053344465401998456</v>
      </c>
    </row>
    <row r="18" spans="1:13" ht="15.75">
      <c r="A18" s="10" t="s">
        <v>13</v>
      </c>
      <c r="B18" s="66">
        <v>172493.79222</v>
      </c>
      <c r="C18" s="66">
        <v>181393.59508</v>
      </c>
      <c r="D18" s="64">
        <f t="shared" si="0"/>
        <v>5.159491681097204</v>
      </c>
      <c r="E18" s="64">
        <f t="shared" si="3"/>
        <v>1.4397796667688847</v>
      </c>
      <c r="F18" s="66">
        <v>1609602.55473</v>
      </c>
      <c r="G18" s="66">
        <v>1874780.74059</v>
      </c>
      <c r="H18" s="64">
        <f t="shared" si="1"/>
        <v>16.474761740452255</v>
      </c>
      <c r="I18" s="64">
        <f t="shared" si="4"/>
        <v>1.4295938933868433</v>
      </c>
      <c r="J18" s="66">
        <v>1947936.2999999998</v>
      </c>
      <c r="K18" s="66">
        <v>2253332.0760000004</v>
      </c>
      <c r="L18" s="64">
        <f t="shared" si="2"/>
        <v>15.677913903036798</v>
      </c>
      <c r="M18" s="64">
        <f t="shared" si="5"/>
        <v>1.4215092643990146</v>
      </c>
    </row>
    <row r="19" spans="1:13" ht="14.25">
      <c r="A19" s="12" t="s">
        <v>14</v>
      </c>
      <c r="B19" s="13">
        <v>172493.79222</v>
      </c>
      <c r="C19" s="13">
        <v>181393.59508</v>
      </c>
      <c r="D19" s="14">
        <f t="shared" si="0"/>
        <v>5.159491681097204</v>
      </c>
      <c r="E19" s="14">
        <f t="shared" si="3"/>
        <v>1.4397796667688847</v>
      </c>
      <c r="F19" s="13">
        <v>1609602.55473</v>
      </c>
      <c r="G19" s="13">
        <v>1874780.74059</v>
      </c>
      <c r="H19" s="14">
        <f t="shared" si="1"/>
        <v>16.474761740452255</v>
      </c>
      <c r="I19" s="14">
        <f t="shared" si="4"/>
        <v>1.4295938933868433</v>
      </c>
      <c r="J19" s="13">
        <v>1947936.2999999998</v>
      </c>
      <c r="K19" s="13">
        <v>2253332.0760000004</v>
      </c>
      <c r="L19" s="14">
        <f t="shared" si="2"/>
        <v>15.677913903036798</v>
      </c>
      <c r="M19" s="14">
        <f t="shared" si="5"/>
        <v>1.4215092643990146</v>
      </c>
    </row>
    <row r="20" spans="1:13" ht="15.75">
      <c r="A20" s="10" t="s">
        <v>15</v>
      </c>
      <c r="B20" s="9">
        <v>363788.88591</v>
      </c>
      <c r="C20" s="9">
        <v>351540.8994</v>
      </c>
      <c r="D20" s="11">
        <f t="shared" si="0"/>
        <v>-3.366784138927796</v>
      </c>
      <c r="E20" s="11">
        <f t="shared" si="3"/>
        <v>2.790293884249565</v>
      </c>
      <c r="F20" s="9">
        <v>3565759.6584</v>
      </c>
      <c r="G20" s="9">
        <v>3732170.37709</v>
      </c>
      <c r="H20" s="11">
        <f t="shared" si="1"/>
        <v>4.666907885896901</v>
      </c>
      <c r="I20" s="11">
        <f t="shared" si="4"/>
        <v>2.8459263873641243</v>
      </c>
      <c r="J20" s="9">
        <v>4289795.415</v>
      </c>
      <c r="K20" s="9">
        <v>4622948.254</v>
      </c>
      <c r="L20" s="11">
        <f t="shared" si="2"/>
        <v>7.766170802343489</v>
      </c>
      <c r="M20" s="11">
        <f t="shared" si="5"/>
        <v>2.91637608228777</v>
      </c>
    </row>
    <row r="21" spans="1:13" ht="14.25">
      <c r="A21" s="12" t="s">
        <v>16</v>
      </c>
      <c r="B21" s="13">
        <v>363788.88591</v>
      </c>
      <c r="C21" s="13">
        <v>351540.8994</v>
      </c>
      <c r="D21" s="14">
        <f t="shared" si="0"/>
        <v>-3.366784138927796</v>
      </c>
      <c r="E21" s="14">
        <f t="shared" si="3"/>
        <v>2.790293884249565</v>
      </c>
      <c r="F21" s="13">
        <v>3565759.6584</v>
      </c>
      <c r="G21" s="13">
        <v>3732170.37709</v>
      </c>
      <c r="H21" s="14">
        <f t="shared" si="1"/>
        <v>4.666907885896901</v>
      </c>
      <c r="I21" s="14">
        <f t="shared" si="4"/>
        <v>2.8459263873641243</v>
      </c>
      <c r="J21" s="13">
        <v>4289795.415</v>
      </c>
      <c r="K21" s="13">
        <v>4622948.254</v>
      </c>
      <c r="L21" s="14">
        <f t="shared" si="2"/>
        <v>7.766170802343489</v>
      </c>
      <c r="M21" s="14">
        <f t="shared" si="5"/>
        <v>2.91637608228777</v>
      </c>
    </row>
    <row r="22" spans="1:13" ht="16.5">
      <c r="A22" s="65" t="s">
        <v>17</v>
      </c>
      <c r="B22" s="66">
        <v>9606255.53301</v>
      </c>
      <c r="C22" s="66">
        <v>10236583.72861</v>
      </c>
      <c r="D22" s="64">
        <f t="shared" si="0"/>
        <v>6.561643019322158</v>
      </c>
      <c r="E22" s="64">
        <f t="shared" si="3"/>
        <v>81.25107781854042</v>
      </c>
      <c r="F22" s="66">
        <v>97579605.82275</v>
      </c>
      <c r="G22" s="66">
        <v>103522642.86535</v>
      </c>
      <c r="H22" s="64">
        <f t="shared" si="1"/>
        <v>6.0904499382743085</v>
      </c>
      <c r="I22" s="64">
        <f t="shared" si="4"/>
        <v>78.94007809201025</v>
      </c>
      <c r="J22" s="66">
        <v>117461552.636</v>
      </c>
      <c r="K22" s="66">
        <v>124961972.113</v>
      </c>
      <c r="L22" s="64">
        <f t="shared" si="2"/>
        <v>6.3854251103277555</v>
      </c>
      <c r="M22" s="64">
        <f t="shared" si="5"/>
        <v>78.8319675329562</v>
      </c>
    </row>
    <row r="23" spans="1:13" ht="15.75">
      <c r="A23" s="10" t="s">
        <v>18</v>
      </c>
      <c r="B23" s="66">
        <v>1063294.73103</v>
      </c>
      <c r="C23" s="66">
        <v>1110968.51175</v>
      </c>
      <c r="D23" s="64">
        <f t="shared" si="0"/>
        <v>4.483590422179481</v>
      </c>
      <c r="E23" s="64">
        <f t="shared" si="3"/>
        <v>8.818116609534583</v>
      </c>
      <c r="F23" s="66">
        <v>10220526.29798</v>
      </c>
      <c r="G23" s="66">
        <v>10940077.61201</v>
      </c>
      <c r="H23" s="64">
        <f t="shared" si="1"/>
        <v>7.040256959880963</v>
      </c>
      <c r="I23" s="64">
        <f t="shared" si="4"/>
        <v>8.342238539524198</v>
      </c>
      <c r="J23" s="66">
        <v>12313506.838000001</v>
      </c>
      <c r="K23" s="66">
        <v>13244958.174999999</v>
      </c>
      <c r="L23" s="64">
        <f t="shared" si="2"/>
        <v>7.564468426861951</v>
      </c>
      <c r="M23" s="64">
        <f t="shared" si="5"/>
        <v>8.35555085416534</v>
      </c>
    </row>
    <row r="24" spans="1:13" ht="14.25">
      <c r="A24" s="12" t="s">
        <v>19</v>
      </c>
      <c r="B24" s="13">
        <v>707833.9736</v>
      </c>
      <c r="C24" s="13">
        <v>758767.66326</v>
      </c>
      <c r="D24" s="14">
        <f t="shared" si="0"/>
        <v>7.195711361656507</v>
      </c>
      <c r="E24" s="14">
        <f t="shared" si="3"/>
        <v>6.022584495784876</v>
      </c>
      <c r="F24" s="13">
        <v>6912630.51348</v>
      </c>
      <c r="G24" s="13">
        <v>7484172.39728</v>
      </c>
      <c r="H24" s="14">
        <f t="shared" si="1"/>
        <v>8.268080909075968</v>
      </c>
      <c r="I24" s="14">
        <f t="shared" si="4"/>
        <v>5.706975180915686</v>
      </c>
      <c r="J24" s="13">
        <v>8299801.388</v>
      </c>
      <c r="K24" s="13">
        <v>8959311.092</v>
      </c>
      <c r="L24" s="14">
        <f t="shared" si="2"/>
        <v>7.946090191429529</v>
      </c>
      <c r="M24" s="14">
        <f t="shared" si="5"/>
        <v>5.651960425876816</v>
      </c>
    </row>
    <row r="25" spans="1:13" ht="14.25">
      <c r="A25" s="12" t="s">
        <v>20</v>
      </c>
      <c r="B25" s="13">
        <v>161906.75599</v>
      </c>
      <c r="C25" s="13">
        <v>144469.03454</v>
      </c>
      <c r="D25" s="14">
        <f t="shared" si="0"/>
        <v>-10.770224715685758</v>
      </c>
      <c r="E25" s="14">
        <f t="shared" si="3"/>
        <v>1.1466974802318013</v>
      </c>
      <c r="F25" s="13">
        <v>1544990.45809</v>
      </c>
      <c r="G25" s="13">
        <v>1540273.8294</v>
      </c>
      <c r="H25" s="14">
        <f t="shared" si="1"/>
        <v>-0.30528529579600816</v>
      </c>
      <c r="I25" s="14">
        <f t="shared" si="4"/>
        <v>1.174519245360309</v>
      </c>
      <c r="J25" s="13">
        <v>1865287.951</v>
      </c>
      <c r="K25" s="13">
        <v>1937544.93</v>
      </c>
      <c r="L25" s="14">
        <f t="shared" si="2"/>
        <v>3.8737707473670406</v>
      </c>
      <c r="M25" s="14">
        <f t="shared" si="5"/>
        <v>1.2222956827000495</v>
      </c>
    </row>
    <row r="26" spans="1:13" ht="14.25">
      <c r="A26" s="12" t="s">
        <v>21</v>
      </c>
      <c r="B26" s="13">
        <v>193554.00144</v>
      </c>
      <c r="C26" s="13">
        <v>207731.81395</v>
      </c>
      <c r="D26" s="14">
        <f t="shared" si="0"/>
        <v>7.324990650939868</v>
      </c>
      <c r="E26" s="14">
        <f t="shared" si="3"/>
        <v>1.6488346335179045</v>
      </c>
      <c r="F26" s="13">
        <v>1762905.32641</v>
      </c>
      <c r="G26" s="13">
        <v>1915631.38533</v>
      </c>
      <c r="H26" s="14">
        <f t="shared" si="1"/>
        <v>8.66331598367866</v>
      </c>
      <c r="I26" s="14">
        <f t="shared" si="4"/>
        <v>1.460744113248202</v>
      </c>
      <c r="J26" s="13">
        <v>2148417.498</v>
      </c>
      <c r="K26" s="13">
        <v>2348102.153</v>
      </c>
      <c r="L26" s="14">
        <f t="shared" si="2"/>
        <v>9.294499564720999</v>
      </c>
      <c r="M26" s="14">
        <f t="shared" si="5"/>
        <v>1.4812947455884757</v>
      </c>
    </row>
    <row r="27" spans="1:13" ht="15.75">
      <c r="A27" s="10" t="s">
        <v>22</v>
      </c>
      <c r="B27" s="66">
        <v>1394132.83655</v>
      </c>
      <c r="C27" s="66">
        <v>1508600.18027</v>
      </c>
      <c r="D27" s="64">
        <f t="shared" si="0"/>
        <v>8.210648276764458</v>
      </c>
      <c r="E27" s="64">
        <f t="shared" si="3"/>
        <v>11.974247844190309</v>
      </c>
      <c r="F27" s="66">
        <v>14266090.38322</v>
      </c>
      <c r="G27" s="66">
        <v>14904124.01109</v>
      </c>
      <c r="H27" s="64">
        <f t="shared" si="1"/>
        <v>4.472378982124383</v>
      </c>
      <c r="I27" s="64">
        <f t="shared" si="4"/>
        <v>11.364979493990933</v>
      </c>
      <c r="J27" s="66">
        <v>17247917.986</v>
      </c>
      <c r="K27" s="66">
        <v>18069195.927</v>
      </c>
      <c r="L27" s="64">
        <f t="shared" si="2"/>
        <v>4.761606251065343</v>
      </c>
      <c r="M27" s="64">
        <f t="shared" si="5"/>
        <v>11.398909944985597</v>
      </c>
    </row>
    <row r="28" spans="1:13" ht="14.25">
      <c r="A28" s="12" t="s">
        <v>23</v>
      </c>
      <c r="B28" s="13">
        <v>1394132.83655</v>
      </c>
      <c r="C28" s="13">
        <v>1508600.18027</v>
      </c>
      <c r="D28" s="14">
        <f t="shared" si="0"/>
        <v>8.210648276764458</v>
      </c>
      <c r="E28" s="14">
        <f t="shared" si="3"/>
        <v>11.974247844190309</v>
      </c>
      <c r="F28" s="13">
        <v>14266090.38322</v>
      </c>
      <c r="G28" s="13">
        <v>14904124.01109</v>
      </c>
      <c r="H28" s="14">
        <f t="shared" si="1"/>
        <v>4.472378982124383</v>
      </c>
      <c r="I28" s="14">
        <f t="shared" si="4"/>
        <v>11.364979493990933</v>
      </c>
      <c r="J28" s="13">
        <v>17247917.986</v>
      </c>
      <c r="K28" s="13">
        <v>18069195.927</v>
      </c>
      <c r="L28" s="14">
        <f t="shared" si="2"/>
        <v>4.761606251065343</v>
      </c>
      <c r="M28" s="14">
        <f t="shared" si="5"/>
        <v>11.398909944985597</v>
      </c>
    </row>
    <row r="29" spans="1:13" ht="15.75">
      <c r="A29" s="10" t="s">
        <v>24</v>
      </c>
      <c r="B29" s="66">
        <v>7148827.96543</v>
      </c>
      <c r="C29" s="66">
        <v>7617015.03659</v>
      </c>
      <c r="D29" s="64">
        <f t="shared" si="0"/>
        <v>6.549144467093614</v>
      </c>
      <c r="E29" s="64">
        <f t="shared" si="3"/>
        <v>60.45871336481553</v>
      </c>
      <c r="F29" s="66">
        <v>73092989.14155</v>
      </c>
      <c r="G29" s="66">
        <v>77678441.24225</v>
      </c>
      <c r="H29" s="64">
        <f t="shared" si="1"/>
        <v>6.273449963607209</v>
      </c>
      <c r="I29" s="64">
        <f t="shared" si="4"/>
        <v>59.23286005849512</v>
      </c>
      <c r="J29" s="66">
        <v>87900127.816</v>
      </c>
      <c r="K29" s="66">
        <v>93647818.01199998</v>
      </c>
      <c r="L29" s="64">
        <f t="shared" si="2"/>
        <v>6.538887188004473</v>
      </c>
      <c r="M29" s="64">
        <f t="shared" si="5"/>
        <v>59.07750673443609</v>
      </c>
    </row>
    <row r="30" spans="1:13" ht="14.25">
      <c r="A30" s="12" t="s">
        <v>25</v>
      </c>
      <c r="B30" s="13">
        <v>1334106.44815</v>
      </c>
      <c r="C30" s="13">
        <v>1503680.33495</v>
      </c>
      <c r="D30" s="14">
        <f t="shared" si="0"/>
        <v>12.710671403706009</v>
      </c>
      <c r="E30" s="14">
        <f t="shared" si="3"/>
        <v>11.935197439724483</v>
      </c>
      <c r="F30" s="13">
        <v>14281164.03454</v>
      </c>
      <c r="G30" s="13">
        <v>15875776.91714</v>
      </c>
      <c r="H30" s="14">
        <f t="shared" si="1"/>
        <v>11.165846696693048</v>
      </c>
      <c r="I30" s="14">
        <f t="shared" si="4"/>
        <v>12.105902968884065</v>
      </c>
      <c r="J30" s="13">
        <v>17083074.386</v>
      </c>
      <c r="K30" s="13">
        <v>18954601.041</v>
      </c>
      <c r="L30" s="14">
        <f t="shared" si="2"/>
        <v>10.955444041932893</v>
      </c>
      <c r="M30" s="14">
        <f t="shared" si="5"/>
        <v>11.95746568814596</v>
      </c>
    </row>
    <row r="31" spans="1:13" ht="14.25">
      <c r="A31" s="12" t="s">
        <v>26</v>
      </c>
      <c r="B31" s="13">
        <v>1749418.35848</v>
      </c>
      <c r="C31" s="13">
        <v>1713229.21951</v>
      </c>
      <c r="D31" s="14">
        <f t="shared" si="0"/>
        <v>-2.068638344543456</v>
      </c>
      <c r="E31" s="14">
        <f t="shared" si="3"/>
        <v>13.598454750714586</v>
      </c>
      <c r="F31" s="13">
        <v>17463362.94591</v>
      </c>
      <c r="G31" s="13">
        <v>18642982.06467</v>
      </c>
      <c r="H31" s="14">
        <f t="shared" si="1"/>
        <v>6.754822209294306</v>
      </c>
      <c r="I31" s="14">
        <f t="shared" si="4"/>
        <v>14.216005497146952</v>
      </c>
      <c r="J31" s="13">
        <v>20857528.726</v>
      </c>
      <c r="K31" s="13">
        <v>22482669.582999997</v>
      </c>
      <c r="L31" s="14">
        <f t="shared" si="2"/>
        <v>7.791627082714617</v>
      </c>
      <c r="M31" s="14">
        <f t="shared" si="5"/>
        <v>14.183139467569724</v>
      </c>
    </row>
    <row r="32" spans="1:13" ht="14.25">
      <c r="A32" s="12" t="s">
        <v>27</v>
      </c>
      <c r="B32" s="13">
        <v>47933.18502</v>
      </c>
      <c r="C32" s="13">
        <v>175946.58945</v>
      </c>
      <c r="D32" s="14">
        <f t="shared" si="0"/>
        <v>267.0663432371263</v>
      </c>
      <c r="E32" s="14">
        <f t="shared" si="3"/>
        <v>1.3965450203229015</v>
      </c>
      <c r="F32" s="13">
        <v>1009151.57987</v>
      </c>
      <c r="G32" s="13">
        <v>1052933.48742</v>
      </c>
      <c r="H32" s="14">
        <f t="shared" si="1"/>
        <v>4.338486747019702</v>
      </c>
      <c r="I32" s="14">
        <f t="shared" si="4"/>
        <v>0.8029031081706288</v>
      </c>
      <c r="J32" s="13">
        <v>1184099.7980000002</v>
      </c>
      <c r="K32" s="13">
        <v>1207373.2969999998</v>
      </c>
      <c r="L32" s="14">
        <f t="shared" si="2"/>
        <v>1.965501475408545</v>
      </c>
      <c r="M32" s="14">
        <f t="shared" si="5"/>
        <v>0.7616686175790641</v>
      </c>
    </row>
    <row r="33" spans="1:13" ht="14.25">
      <c r="A33" s="12" t="s">
        <v>187</v>
      </c>
      <c r="B33" s="13">
        <v>1054290.39663</v>
      </c>
      <c r="C33" s="13">
        <v>1053839.89136</v>
      </c>
      <c r="D33" s="14">
        <f t="shared" si="0"/>
        <v>-0.04273066239056192</v>
      </c>
      <c r="E33" s="14">
        <f t="shared" si="3"/>
        <v>8.364668261527564</v>
      </c>
      <c r="F33" s="13">
        <v>9452160.0386</v>
      </c>
      <c r="G33" s="13">
        <v>9977326.64484</v>
      </c>
      <c r="H33" s="14">
        <f t="shared" si="1"/>
        <v>5.556048607888206</v>
      </c>
      <c r="I33" s="14">
        <f t="shared" si="4"/>
        <v>7.608103142397507</v>
      </c>
      <c r="J33" s="13">
        <v>11520027.590999998</v>
      </c>
      <c r="K33" s="13">
        <v>12219163.171999998</v>
      </c>
      <c r="L33" s="14">
        <f t="shared" si="2"/>
        <v>6.068870716474661</v>
      </c>
      <c r="M33" s="14">
        <f t="shared" si="5"/>
        <v>7.70843047822537</v>
      </c>
    </row>
    <row r="34" spans="1:13" ht="14.25">
      <c r="A34" s="12" t="s">
        <v>28</v>
      </c>
      <c r="B34" s="13">
        <v>450315.8006</v>
      </c>
      <c r="C34" s="13">
        <v>496436.47321</v>
      </c>
      <c r="D34" s="14">
        <f t="shared" si="0"/>
        <v>10.241850840798591</v>
      </c>
      <c r="E34" s="14">
        <f t="shared" si="3"/>
        <v>3.9403769447040506</v>
      </c>
      <c r="F34" s="13">
        <v>4690930.67467</v>
      </c>
      <c r="G34" s="13">
        <v>5022848.12452</v>
      </c>
      <c r="H34" s="14">
        <f t="shared" si="1"/>
        <v>7.075727033065786</v>
      </c>
      <c r="I34" s="14">
        <f t="shared" si="4"/>
        <v>3.8301188244357474</v>
      </c>
      <c r="J34" s="13">
        <v>5642205.565</v>
      </c>
      <c r="K34" s="13">
        <v>6126439.86</v>
      </c>
      <c r="L34" s="14">
        <f t="shared" si="2"/>
        <v>8.582358253726614</v>
      </c>
      <c r="M34" s="14">
        <f t="shared" si="5"/>
        <v>3.8648502417951653</v>
      </c>
    </row>
    <row r="35" spans="1:13" ht="14.25">
      <c r="A35" s="12" t="s">
        <v>29</v>
      </c>
      <c r="B35" s="13">
        <v>534887.56415</v>
      </c>
      <c r="C35" s="13">
        <v>564001.00366</v>
      </c>
      <c r="D35" s="14">
        <f t="shared" si="0"/>
        <v>5.442908278539766</v>
      </c>
      <c r="E35" s="14">
        <f t="shared" si="3"/>
        <v>4.4766584881278675</v>
      </c>
      <c r="F35" s="13">
        <v>5605997.07838</v>
      </c>
      <c r="G35" s="13">
        <v>5953517.29286</v>
      </c>
      <c r="H35" s="14">
        <f t="shared" si="1"/>
        <v>6.199079479014386</v>
      </c>
      <c r="I35" s="14">
        <f t="shared" si="4"/>
        <v>4.539790590854454</v>
      </c>
      <c r="J35" s="13">
        <v>6756471.992000001</v>
      </c>
      <c r="K35" s="13">
        <v>7177359.488</v>
      </c>
      <c r="L35" s="14">
        <f t="shared" si="2"/>
        <v>6.229397479902989</v>
      </c>
      <c r="M35" s="14">
        <f t="shared" si="5"/>
        <v>4.5278204285918875</v>
      </c>
    </row>
    <row r="36" spans="1:13" ht="14.25">
      <c r="A36" s="12" t="s">
        <v>30</v>
      </c>
      <c r="B36" s="13">
        <v>1044197.04361</v>
      </c>
      <c r="C36" s="13">
        <v>1052745.869</v>
      </c>
      <c r="D36" s="14">
        <f t="shared" si="0"/>
        <v>0.8186984862976513</v>
      </c>
      <c r="E36" s="14">
        <f t="shared" si="3"/>
        <v>8.355984652008583</v>
      </c>
      <c r="F36" s="13">
        <v>11500329.88174</v>
      </c>
      <c r="G36" s="13">
        <v>11160314.34341</v>
      </c>
      <c r="H36" s="14">
        <f t="shared" si="1"/>
        <v>-2.9565720446843002</v>
      </c>
      <c r="I36" s="14">
        <f t="shared" si="4"/>
        <v>8.510177690749869</v>
      </c>
      <c r="J36" s="13">
        <v>13912316.283999998</v>
      </c>
      <c r="K36" s="13">
        <v>13478674.465</v>
      </c>
      <c r="L36" s="14">
        <f t="shared" si="2"/>
        <v>-3.1169634886658844</v>
      </c>
      <c r="M36" s="14">
        <f t="shared" si="5"/>
        <v>8.502990228509901</v>
      </c>
    </row>
    <row r="37" spans="1:13" ht="14.25">
      <c r="A37" s="15" t="s">
        <v>188</v>
      </c>
      <c r="B37" s="13">
        <v>241268.35716</v>
      </c>
      <c r="C37" s="13">
        <v>245979.97828</v>
      </c>
      <c r="D37" s="14">
        <f t="shared" si="0"/>
        <v>1.9528549766994217</v>
      </c>
      <c r="E37" s="14">
        <f t="shared" si="3"/>
        <v>1.952422691681049</v>
      </c>
      <c r="F37" s="13">
        <v>2641086.33704</v>
      </c>
      <c r="G37" s="13">
        <v>2653247.11528</v>
      </c>
      <c r="H37" s="14">
        <f t="shared" si="1"/>
        <v>0.46044606984068154</v>
      </c>
      <c r="I37" s="14">
        <f t="shared" si="4"/>
        <v>2.023205056211989</v>
      </c>
      <c r="J37" s="13">
        <v>3142070.383</v>
      </c>
      <c r="K37" s="13">
        <v>3164704.5290000006</v>
      </c>
      <c r="L37" s="14">
        <f t="shared" si="2"/>
        <v>0.720357701802654</v>
      </c>
      <c r="M37" s="14">
        <f t="shared" si="5"/>
        <v>1.9964464425699764</v>
      </c>
    </row>
    <row r="38" spans="1:13" ht="14.25">
      <c r="A38" s="12" t="s">
        <v>31</v>
      </c>
      <c r="B38" s="13">
        <v>193818.15188</v>
      </c>
      <c r="C38" s="13">
        <v>330227.3216</v>
      </c>
      <c r="D38" s="14">
        <f t="shared" si="0"/>
        <v>70.37997648664818</v>
      </c>
      <c r="E38" s="14">
        <f t="shared" si="3"/>
        <v>2.6211211197481346</v>
      </c>
      <c r="F38" s="13">
        <v>1824460.94907</v>
      </c>
      <c r="G38" s="13">
        <v>2200497.48225</v>
      </c>
      <c r="H38" s="14">
        <f t="shared" si="1"/>
        <v>20.610829372460973</v>
      </c>
      <c r="I38" s="14">
        <f t="shared" si="4"/>
        <v>1.6779656921628732</v>
      </c>
      <c r="J38" s="13">
        <v>2239004.529</v>
      </c>
      <c r="K38" s="13">
        <v>2629540.0060000005</v>
      </c>
      <c r="L38" s="14">
        <f t="shared" si="2"/>
        <v>17.44237101540943</v>
      </c>
      <c r="M38" s="14">
        <f t="shared" si="5"/>
        <v>1.6588391562206835</v>
      </c>
    </row>
    <row r="39" spans="1:13" ht="14.25">
      <c r="A39" s="12" t="s">
        <v>189</v>
      </c>
      <c r="B39" s="13">
        <v>129842.4375</v>
      </c>
      <c r="C39" s="13">
        <v>120643.37911</v>
      </c>
      <c r="D39" s="14">
        <f>(C39-B39)/B39*100</f>
        <v>-7.0847856580018425</v>
      </c>
      <c r="E39" s="14">
        <f t="shared" si="3"/>
        <v>0.9575855426221701</v>
      </c>
      <c r="F39" s="13">
        <v>1116134.04448</v>
      </c>
      <c r="G39" s="13">
        <v>1327092.02217</v>
      </c>
      <c r="H39" s="14">
        <f t="shared" si="1"/>
        <v>18.900774394735368</v>
      </c>
      <c r="I39" s="14">
        <f t="shared" si="4"/>
        <v>1.011959750695739</v>
      </c>
      <c r="J39" s="13">
        <v>1374906.124</v>
      </c>
      <c r="K39" s="13">
        <v>1599761.047</v>
      </c>
      <c r="L39" s="14">
        <f t="shared" si="2"/>
        <v>16.354201866948696</v>
      </c>
      <c r="M39" s="14">
        <f t="shared" si="5"/>
        <v>1.0092055109657823</v>
      </c>
    </row>
    <row r="40" spans="1:13" ht="14.25">
      <c r="A40" s="12" t="s">
        <v>32</v>
      </c>
      <c r="B40" s="13">
        <v>362201.88564</v>
      </c>
      <c r="C40" s="13">
        <v>350972.75891</v>
      </c>
      <c r="D40" s="14">
        <f>(C40-B40)/B40*100</f>
        <v>-3.100239721325162</v>
      </c>
      <c r="E40" s="14">
        <f t="shared" si="3"/>
        <v>2.785784369318735</v>
      </c>
      <c r="F40" s="13">
        <v>3419033.55081</v>
      </c>
      <c r="G40" s="13">
        <v>3716605.30842</v>
      </c>
      <c r="H40" s="14">
        <f t="shared" si="1"/>
        <v>8.703388053606632</v>
      </c>
      <c r="I40" s="14">
        <f t="shared" si="4"/>
        <v>2.8340574116279127</v>
      </c>
      <c r="J40" s="13">
        <v>4084780.902</v>
      </c>
      <c r="K40" s="13">
        <v>4496766.545</v>
      </c>
      <c r="L40" s="14">
        <f t="shared" si="2"/>
        <v>10.085868811183552</v>
      </c>
      <c r="M40" s="14">
        <f t="shared" si="5"/>
        <v>2.8367746465954307</v>
      </c>
    </row>
    <row r="41" spans="1:13" ht="14.25">
      <c r="A41" s="12" t="s">
        <v>33</v>
      </c>
      <c r="B41" s="13">
        <v>6548.33661</v>
      </c>
      <c r="C41" s="13">
        <v>9312.21755</v>
      </c>
      <c r="D41" s="14">
        <f t="shared" si="0"/>
        <v>42.207374247977135</v>
      </c>
      <c r="E41" s="14">
        <f t="shared" si="3"/>
        <v>0.07391408431540943</v>
      </c>
      <c r="F41" s="13">
        <v>89178.02644</v>
      </c>
      <c r="G41" s="13">
        <v>95300.43927</v>
      </c>
      <c r="H41" s="14">
        <f t="shared" si="1"/>
        <v>6.8653827342986</v>
      </c>
      <c r="I41" s="14">
        <f t="shared" si="4"/>
        <v>0.07267032515738359</v>
      </c>
      <c r="J41" s="13">
        <v>103641.53499999999</v>
      </c>
      <c r="K41" s="13">
        <v>110764.98300000001</v>
      </c>
      <c r="L41" s="14">
        <f t="shared" si="2"/>
        <v>6.8731594915108305</v>
      </c>
      <c r="M41" s="14">
        <f t="shared" si="5"/>
        <v>0.0698758301905517</v>
      </c>
    </row>
    <row r="42" spans="1:13" ht="15.75">
      <c r="A42" s="67" t="s">
        <v>34</v>
      </c>
      <c r="B42" s="66">
        <v>384744.09855</v>
      </c>
      <c r="C42" s="66">
        <v>348182.26389</v>
      </c>
      <c r="D42" s="64">
        <f t="shared" si="0"/>
        <v>-9.50289680798016</v>
      </c>
      <c r="E42" s="64">
        <f t="shared" si="3"/>
        <v>2.7636353072846327</v>
      </c>
      <c r="F42" s="66">
        <v>4174997.14902</v>
      </c>
      <c r="G42" s="66">
        <v>3893638.39097</v>
      </c>
      <c r="H42" s="64">
        <f t="shared" si="1"/>
        <v>-6.7391365312918445</v>
      </c>
      <c r="I42" s="64">
        <f t="shared" si="4"/>
        <v>2.9690520850110422</v>
      </c>
      <c r="J42" s="66">
        <v>4999673.066000001</v>
      </c>
      <c r="K42" s="66">
        <v>4753494.387000001</v>
      </c>
      <c r="L42" s="64">
        <f t="shared" si="2"/>
        <v>-4.923895537772739</v>
      </c>
      <c r="M42" s="64">
        <f t="shared" si="5"/>
        <v>2.9987308046420478</v>
      </c>
    </row>
    <row r="43" spans="1:13" ht="14.25">
      <c r="A43" s="12" t="s">
        <v>35</v>
      </c>
      <c r="B43" s="13">
        <v>384744.09855</v>
      </c>
      <c r="C43" s="13">
        <v>348182.26389</v>
      </c>
      <c r="D43" s="14">
        <f t="shared" si="0"/>
        <v>-9.50289680798016</v>
      </c>
      <c r="E43" s="14">
        <f t="shared" si="3"/>
        <v>2.7636353072846327</v>
      </c>
      <c r="F43" s="13">
        <v>4174997.14902</v>
      </c>
      <c r="G43" s="13">
        <v>3893638.39097</v>
      </c>
      <c r="H43" s="14">
        <f t="shared" si="1"/>
        <v>-6.7391365312918445</v>
      </c>
      <c r="I43" s="14">
        <f t="shared" si="4"/>
        <v>2.9690520850110422</v>
      </c>
      <c r="J43" s="13">
        <v>4999673.066000001</v>
      </c>
      <c r="K43" s="13">
        <v>4753494.387000001</v>
      </c>
      <c r="L43" s="14">
        <f t="shared" si="2"/>
        <v>-4.923895537772739</v>
      </c>
      <c r="M43" s="14">
        <f t="shared" si="5"/>
        <v>2.9987308046420478</v>
      </c>
    </row>
    <row r="44" spans="1:13" ht="15.75">
      <c r="A44" s="10" t="s">
        <v>36</v>
      </c>
      <c r="B44" s="9">
        <v>11812904.28888</v>
      </c>
      <c r="C44" s="9">
        <v>12598705.15376</v>
      </c>
      <c r="D44" s="11">
        <f t="shared" si="0"/>
        <v>6.65205478401876</v>
      </c>
      <c r="E44" s="11">
        <f t="shared" si="3"/>
        <v>100</v>
      </c>
      <c r="F44" s="16">
        <v>118643971.26465</v>
      </c>
      <c r="G44" s="16">
        <v>125414557.6302</v>
      </c>
      <c r="H44" s="17">
        <f t="shared" si="1"/>
        <v>5.706641722610051</v>
      </c>
      <c r="I44" s="17">
        <f t="shared" si="4"/>
        <v>95.63352228246299</v>
      </c>
      <c r="J44" s="16">
        <v>143159484.209</v>
      </c>
      <c r="K44" s="16">
        <v>152165468.79500002</v>
      </c>
      <c r="L44" s="17">
        <f t="shared" si="2"/>
        <v>6.290875268069628</v>
      </c>
      <c r="M44" s="17">
        <f t="shared" si="5"/>
        <v>95.99322972301738</v>
      </c>
    </row>
    <row r="45" spans="1:13" ht="15.75">
      <c r="A45" s="68" t="s">
        <v>37</v>
      </c>
      <c r="B45" s="69"/>
      <c r="C45" s="69"/>
      <c r="D45" s="70"/>
      <c r="E45" s="70"/>
      <c r="F45" s="71">
        <f>(F46-F44)</f>
        <v>5541780.662350014</v>
      </c>
      <c r="G45" s="71">
        <f>(G46-G44)</f>
        <v>5726233.419800013</v>
      </c>
      <c r="H45" s="72">
        <f t="shared" si="1"/>
        <v>3.3284023437293806</v>
      </c>
      <c r="I45" s="72">
        <f t="shared" si="4"/>
        <v>4.366477717537005</v>
      </c>
      <c r="J45" s="71">
        <f>(J46-J44)</f>
        <v>7384796.384000033</v>
      </c>
      <c r="K45" s="71">
        <f>(K46-K44)</f>
        <v>6351407.065999985</v>
      </c>
      <c r="L45" s="72">
        <f t="shared" si="2"/>
        <v>-13.993470696619328</v>
      </c>
      <c r="M45" s="72">
        <f t="shared" si="5"/>
        <v>4.0067702769826194</v>
      </c>
    </row>
    <row r="46" spans="1:13" s="19" customFormat="1" ht="22.5" customHeight="1">
      <c r="A46" s="18" t="s">
        <v>38</v>
      </c>
      <c r="B46" s="73">
        <v>11812904.28888</v>
      </c>
      <c r="C46" s="73">
        <v>12598705.15376</v>
      </c>
      <c r="D46" s="74">
        <f>(C46-B46)/B46*100</f>
        <v>6.65205478401876</v>
      </c>
      <c r="E46" s="74">
        <f t="shared" si="3"/>
        <v>100</v>
      </c>
      <c r="F46" s="75">
        <v>124185751.92700002</v>
      </c>
      <c r="G46" s="75">
        <v>131140791.05000001</v>
      </c>
      <c r="H46" s="76">
        <f>(G46-F46)/F46*100</f>
        <v>5.600512953441204</v>
      </c>
      <c r="I46" s="76">
        <f t="shared" si="4"/>
        <v>100</v>
      </c>
      <c r="J46" s="75">
        <v>150544280.59300002</v>
      </c>
      <c r="K46" s="75">
        <v>158516875.861</v>
      </c>
      <c r="L46" s="76">
        <f>(K46-J46)/J46*100</f>
        <v>5.295847332489552</v>
      </c>
      <c r="M46" s="76">
        <f t="shared" si="5"/>
        <v>100</v>
      </c>
    </row>
    <row r="47" ht="20.25" customHeight="1" hidden="1"/>
    <row r="49" ht="12.75">
      <c r="A49" s="1" t="s">
        <v>185</v>
      </c>
    </row>
    <row r="50" spans="1:7" ht="12.75">
      <c r="A50" s="1" t="s">
        <v>207</v>
      </c>
      <c r="G50" s="20"/>
    </row>
    <row r="60" ht="12.75">
      <c r="C60" s="140"/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1:A6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3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51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9" t="s">
        <v>82</v>
      </c>
    </row>
    <row r="14" ht="12.75" customHeight="1"/>
    <row r="16" ht="12.75" customHeight="1"/>
    <row r="21" ht="15">
      <c r="C21" s="39" t="s">
        <v>83</v>
      </c>
    </row>
    <row r="34" ht="12.75" customHeight="1"/>
    <row r="50" ht="12.75" customHeight="1"/>
    <row r="51" ht="12.75">
      <c r="B51" s="3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5"/>
  <sheetViews>
    <sheetView showGridLines="0" zoomScalePageLayoutView="0" workbookViewId="0" topLeftCell="A25">
      <selection activeCell="G68" sqref="G68"/>
    </sheetView>
  </sheetViews>
  <sheetFormatPr defaultColWidth="9.140625" defaultRowHeight="12.75"/>
  <cols>
    <col min="4" max="4" width="17.421875" style="0" customWidth="1"/>
  </cols>
  <sheetData>
    <row r="1" ht="15">
      <c r="B1" s="39" t="s">
        <v>17</v>
      </c>
    </row>
    <row r="2" ht="15">
      <c r="B2" s="39" t="s">
        <v>84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3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1"/>
  <sheetViews>
    <sheetView showGridLines="0" zoomScalePageLayoutView="0" workbookViewId="0" topLeftCell="A1">
      <selection activeCell="I62" sqref="I6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9" t="s">
        <v>85</v>
      </c>
    </row>
    <row r="10" ht="12.75" customHeight="1"/>
    <row r="13" ht="12.75" customHeight="1"/>
    <row r="18" ht="15">
      <c r="B18" s="39" t="s">
        <v>86</v>
      </c>
    </row>
    <row r="19" ht="15">
      <c r="B19" s="39"/>
    </row>
    <row r="20" ht="15">
      <c r="B20" s="39"/>
    </row>
    <row r="21" ht="15">
      <c r="B21" s="39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3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showGridLines="0" zoomScale="90" zoomScaleNormal="90" zoomScalePageLayoutView="0" workbookViewId="0" topLeftCell="A1">
      <selection activeCell="G79" sqref="G79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1.00390625" style="61" bestFit="1" customWidth="1"/>
    <col min="5" max="5" width="12.28125" style="62" bestFit="1" customWidth="1"/>
    <col min="6" max="6" width="11.00390625" style="62" bestFit="1" customWidth="1"/>
    <col min="7" max="7" width="12.28125" style="62" bestFit="1" customWidth="1"/>
    <col min="8" max="8" width="11.421875" style="62" bestFit="1" customWidth="1"/>
    <col min="9" max="9" width="12.28125" style="62" bestFit="1" customWidth="1"/>
    <col min="10" max="10" width="12.7109375" style="62" bestFit="1" customWidth="1"/>
    <col min="11" max="11" width="12.28125" style="62" bestFit="1" customWidth="1"/>
    <col min="12" max="12" width="11.00390625" style="62" customWidth="1"/>
    <col min="13" max="13" width="12.28125" style="62" bestFit="1" customWidth="1"/>
    <col min="14" max="14" width="11.00390625" style="62" bestFit="1" customWidth="1"/>
    <col min="15" max="15" width="13.57421875" style="61" bestFit="1" customWidth="1"/>
  </cols>
  <sheetData>
    <row r="1" spans="2:15" ht="16.5" thickBot="1">
      <c r="B1" s="40" t="s">
        <v>87</v>
      </c>
      <c r="C1" s="41" t="s">
        <v>61</v>
      </c>
      <c r="D1" s="41" t="s">
        <v>62</v>
      </c>
      <c r="E1" s="41" t="s">
        <v>63</v>
      </c>
      <c r="F1" s="41" t="s">
        <v>64</v>
      </c>
      <c r="G1" s="41" t="s">
        <v>65</v>
      </c>
      <c r="H1" s="41" t="s">
        <v>66</v>
      </c>
      <c r="I1" s="41" t="s">
        <v>1</v>
      </c>
      <c r="J1" s="41" t="s">
        <v>88</v>
      </c>
      <c r="K1" s="41" t="s">
        <v>67</v>
      </c>
      <c r="L1" s="41" t="s">
        <v>68</v>
      </c>
      <c r="M1" s="41" t="s">
        <v>69</v>
      </c>
      <c r="N1" s="41" t="s">
        <v>70</v>
      </c>
      <c r="O1" s="42" t="s">
        <v>59</v>
      </c>
    </row>
    <row r="2" spans="1:15" s="87" customFormat="1" ht="15.75" thickTop="1">
      <c r="A2" s="43">
        <v>2014</v>
      </c>
      <c r="B2" s="44" t="s">
        <v>3</v>
      </c>
      <c r="C2" s="45">
        <v>1927089.28</v>
      </c>
      <c r="D2" s="45">
        <v>1795620.419</v>
      </c>
      <c r="E2" s="45">
        <v>1887739.512</v>
      </c>
      <c r="F2" s="45">
        <v>1849624.919</v>
      </c>
      <c r="G2" s="45">
        <v>1809226.273</v>
      </c>
      <c r="H2" s="45">
        <v>1669828.867</v>
      </c>
      <c r="I2" s="45">
        <v>1532302.879</v>
      </c>
      <c r="J2" s="45">
        <v>1607739.067</v>
      </c>
      <c r="K2" s="45">
        <v>1905165.996</v>
      </c>
      <c r="L2" s="45">
        <v>2013939.161</v>
      </c>
      <c r="M2" s="45"/>
      <c r="N2" s="45"/>
      <c r="O2" s="46">
        <f aca="true" t="shared" si="0" ref="O2:O33">SUM(C2:N2)</f>
        <v>17998276.373</v>
      </c>
    </row>
    <row r="3" spans="1:15" ht="15">
      <c r="A3" s="47">
        <v>2013</v>
      </c>
      <c r="B3" s="44" t="s">
        <v>3</v>
      </c>
      <c r="C3" s="52">
        <v>1699667.937</v>
      </c>
      <c r="D3" s="52">
        <v>1613307.255</v>
      </c>
      <c r="E3" s="52">
        <v>1721276.592</v>
      </c>
      <c r="F3" s="52">
        <v>1687304.657</v>
      </c>
      <c r="G3" s="52">
        <v>1769600.592</v>
      </c>
      <c r="H3" s="52">
        <v>1649716.747</v>
      </c>
      <c r="I3" s="52">
        <v>1686787.97</v>
      </c>
      <c r="J3" s="52">
        <v>1408589.772</v>
      </c>
      <c r="K3" s="52">
        <v>1831276.529</v>
      </c>
      <c r="L3" s="52">
        <v>1821904.657</v>
      </c>
      <c r="M3" s="52">
        <v>2251387.473</v>
      </c>
      <c r="N3" s="52">
        <v>2200343.346</v>
      </c>
      <c r="O3" s="50">
        <f t="shared" si="0"/>
        <v>21341163.527000003</v>
      </c>
    </row>
    <row r="4" spans="1:15" s="87" customFormat="1" ht="15">
      <c r="A4" s="43">
        <v>2014</v>
      </c>
      <c r="B4" s="48" t="s">
        <v>89</v>
      </c>
      <c r="C4" s="49">
        <v>614049.99</v>
      </c>
      <c r="D4" s="49">
        <v>556283.597</v>
      </c>
      <c r="E4" s="49">
        <v>598289.294</v>
      </c>
      <c r="F4" s="49">
        <v>610736.33</v>
      </c>
      <c r="G4" s="49">
        <v>543229.408</v>
      </c>
      <c r="H4" s="49">
        <v>495849.454</v>
      </c>
      <c r="I4" s="49">
        <v>445418.526</v>
      </c>
      <c r="J4" s="49">
        <v>484036.713</v>
      </c>
      <c r="K4" s="49">
        <v>552959.216</v>
      </c>
      <c r="L4" s="49">
        <v>564441.137</v>
      </c>
      <c r="M4" s="49"/>
      <c r="N4" s="49"/>
      <c r="O4" s="50">
        <f t="shared" si="0"/>
        <v>5465293.665</v>
      </c>
    </row>
    <row r="5" spans="1:15" ht="15">
      <c r="A5" s="47">
        <v>2013</v>
      </c>
      <c r="B5" s="48" t="s">
        <v>89</v>
      </c>
      <c r="C5" s="49">
        <v>500356.073</v>
      </c>
      <c r="D5" s="49">
        <v>471153.276</v>
      </c>
      <c r="E5" s="49">
        <v>532314.25</v>
      </c>
      <c r="F5" s="49">
        <v>519233.696</v>
      </c>
      <c r="G5" s="49">
        <v>586423.342</v>
      </c>
      <c r="H5" s="49">
        <v>541613.938</v>
      </c>
      <c r="I5" s="49">
        <v>550415.771</v>
      </c>
      <c r="J5" s="49">
        <v>452060.286</v>
      </c>
      <c r="K5" s="49">
        <v>552548.789</v>
      </c>
      <c r="L5" s="49">
        <v>533746.576</v>
      </c>
      <c r="M5" s="49">
        <v>672663.617</v>
      </c>
      <c r="N5" s="49">
        <v>672112.711</v>
      </c>
      <c r="O5" s="50">
        <f t="shared" si="0"/>
        <v>6584642.325</v>
      </c>
    </row>
    <row r="6" spans="1:15" s="87" customFormat="1" ht="15">
      <c r="A6" s="43">
        <v>2014</v>
      </c>
      <c r="B6" s="48" t="s">
        <v>140</v>
      </c>
      <c r="C6" s="49">
        <v>219372.686</v>
      </c>
      <c r="D6" s="49">
        <v>200366.002</v>
      </c>
      <c r="E6" s="49">
        <v>192356.901</v>
      </c>
      <c r="F6" s="49">
        <v>177392.704</v>
      </c>
      <c r="G6" s="49">
        <v>188147.982</v>
      </c>
      <c r="H6" s="49">
        <v>167835.084</v>
      </c>
      <c r="I6" s="49">
        <v>94589.399</v>
      </c>
      <c r="J6" s="49">
        <v>104390.125</v>
      </c>
      <c r="K6" s="49">
        <v>162348.598</v>
      </c>
      <c r="L6" s="49">
        <v>212861.454</v>
      </c>
      <c r="M6" s="49"/>
      <c r="N6" s="49"/>
      <c r="O6" s="50">
        <f t="shared" si="0"/>
        <v>1719660.9349999998</v>
      </c>
    </row>
    <row r="7" spans="1:15" ht="15">
      <c r="A7" s="47">
        <v>2013</v>
      </c>
      <c r="B7" s="48" t="s">
        <v>140</v>
      </c>
      <c r="C7" s="49">
        <v>223131.927</v>
      </c>
      <c r="D7" s="49">
        <v>181369.864</v>
      </c>
      <c r="E7" s="49">
        <v>172416.706</v>
      </c>
      <c r="F7" s="49">
        <v>160129.841</v>
      </c>
      <c r="G7" s="49">
        <v>181562.632</v>
      </c>
      <c r="H7" s="49">
        <v>178000.419</v>
      </c>
      <c r="I7" s="49">
        <v>115847.714</v>
      </c>
      <c r="J7" s="49">
        <v>95304.603</v>
      </c>
      <c r="K7" s="49">
        <v>126573.582</v>
      </c>
      <c r="L7" s="49">
        <v>217579.892</v>
      </c>
      <c r="M7" s="49">
        <v>335719.494</v>
      </c>
      <c r="N7" s="49">
        <v>363333.532</v>
      </c>
      <c r="O7" s="50">
        <f t="shared" si="0"/>
        <v>2350970.206</v>
      </c>
    </row>
    <row r="8" spans="1:15" s="87" customFormat="1" ht="15">
      <c r="A8" s="43">
        <v>2014</v>
      </c>
      <c r="B8" s="48" t="s">
        <v>90</v>
      </c>
      <c r="C8" s="49">
        <v>111498.515</v>
      </c>
      <c r="D8" s="49">
        <v>112348.275</v>
      </c>
      <c r="E8" s="49">
        <v>119768.885</v>
      </c>
      <c r="F8" s="49">
        <v>121026.583</v>
      </c>
      <c r="G8" s="49">
        <v>109328.062</v>
      </c>
      <c r="H8" s="49">
        <v>108400.293</v>
      </c>
      <c r="I8" s="49">
        <v>106919.793</v>
      </c>
      <c r="J8" s="49">
        <v>119466.343</v>
      </c>
      <c r="K8" s="49">
        <v>134559.059</v>
      </c>
      <c r="L8" s="49">
        <v>125859.225</v>
      </c>
      <c r="M8" s="49"/>
      <c r="N8" s="49"/>
      <c r="O8" s="50">
        <f t="shared" si="0"/>
        <v>1169175.033</v>
      </c>
    </row>
    <row r="9" spans="1:15" ht="15">
      <c r="A9" s="47">
        <v>2013</v>
      </c>
      <c r="B9" s="48" t="s">
        <v>90</v>
      </c>
      <c r="C9" s="49">
        <v>94905.948</v>
      </c>
      <c r="D9" s="49">
        <v>94116.08</v>
      </c>
      <c r="E9" s="49">
        <v>95501.997</v>
      </c>
      <c r="F9" s="49">
        <v>100788.325</v>
      </c>
      <c r="G9" s="49">
        <v>112864.61</v>
      </c>
      <c r="H9" s="49">
        <v>100335.581</v>
      </c>
      <c r="I9" s="49">
        <v>109284.27</v>
      </c>
      <c r="J9" s="49">
        <v>107879.761</v>
      </c>
      <c r="K9" s="49">
        <v>126891.688</v>
      </c>
      <c r="L9" s="49">
        <v>122192.475</v>
      </c>
      <c r="M9" s="49">
        <v>145394.356</v>
      </c>
      <c r="N9" s="49">
        <v>119836.911</v>
      </c>
      <c r="O9" s="50">
        <f t="shared" si="0"/>
        <v>1329992.0019999999</v>
      </c>
    </row>
    <row r="10" spans="1:15" s="87" customFormat="1" ht="15">
      <c r="A10" s="43">
        <v>2014</v>
      </c>
      <c r="B10" s="48" t="s">
        <v>91</v>
      </c>
      <c r="C10" s="49">
        <v>116017.897</v>
      </c>
      <c r="D10" s="49">
        <v>111650.12</v>
      </c>
      <c r="E10" s="49">
        <v>105105.683</v>
      </c>
      <c r="F10" s="49">
        <v>110911.075</v>
      </c>
      <c r="G10" s="49">
        <v>108931.17</v>
      </c>
      <c r="H10" s="49">
        <v>102209.751</v>
      </c>
      <c r="I10" s="49">
        <v>88391.264</v>
      </c>
      <c r="J10" s="49">
        <v>94209.74</v>
      </c>
      <c r="K10" s="49">
        <v>132883.931</v>
      </c>
      <c r="L10" s="49">
        <v>194861.965</v>
      </c>
      <c r="M10" s="49"/>
      <c r="N10" s="49"/>
      <c r="O10" s="50">
        <f t="shared" si="0"/>
        <v>1165172.5960000001</v>
      </c>
    </row>
    <row r="11" spans="1:15" ht="15">
      <c r="A11" s="47">
        <v>2013</v>
      </c>
      <c r="B11" s="48" t="s">
        <v>91</v>
      </c>
      <c r="C11" s="49">
        <v>106856.598</v>
      </c>
      <c r="D11" s="49">
        <v>108712.616</v>
      </c>
      <c r="E11" s="49">
        <v>113139.691</v>
      </c>
      <c r="F11" s="49">
        <v>104112.964</v>
      </c>
      <c r="G11" s="49">
        <v>112100.792</v>
      </c>
      <c r="H11" s="49">
        <v>96319.293</v>
      </c>
      <c r="I11" s="49">
        <v>96080.379</v>
      </c>
      <c r="J11" s="49">
        <v>94981.24</v>
      </c>
      <c r="K11" s="49">
        <v>156917.411</v>
      </c>
      <c r="L11" s="49">
        <v>152872.732</v>
      </c>
      <c r="M11" s="49">
        <v>165845.667</v>
      </c>
      <c r="N11" s="49">
        <v>130314.313</v>
      </c>
      <c r="O11" s="50">
        <f t="shared" si="0"/>
        <v>1438253.6959999998</v>
      </c>
    </row>
    <row r="12" spans="1:15" s="87" customFormat="1" ht="15">
      <c r="A12" s="43">
        <v>2014</v>
      </c>
      <c r="B12" s="48" t="s">
        <v>92</v>
      </c>
      <c r="C12" s="49">
        <v>153795.595</v>
      </c>
      <c r="D12" s="49">
        <v>182753.25</v>
      </c>
      <c r="E12" s="49">
        <v>154123.444</v>
      </c>
      <c r="F12" s="49">
        <v>149029.526</v>
      </c>
      <c r="G12" s="49">
        <v>142027.426</v>
      </c>
      <c r="H12" s="49">
        <v>138269.478</v>
      </c>
      <c r="I12" s="49">
        <v>158157.637</v>
      </c>
      <c r="J12" s="49">
        <v>143474.77</v>
      </c>
      <c r="K12" s="49">
        <v>218152.695</v>
      </c>
      <c r="L12" s="49">
        <v>267755.567</v>
      </c>
      <c r="M12" s="49"/>
      <c r="N12" s="49"/>
      <c r="O12" s="50">
        <f t="shared" si="0"/>
        <v>1707539.388</v>
      </c>
    </row>
    <row r="13" spans="1:15" ht="15">
      <c r="A13" s="47">
        <v>2013</v>
      </c>
      <c r="B13" s="48" t="s">
        <v>92</v>
      </c>
      <c r="C13" s="49">
        <v>178057.444</v>
      </c>
      <c r="D13" s="49">
        <v>133840.922</v>
      </c>
      <c r="E13" s="49">
        <v>135662.814</v>
      </c>
      <c r="F13" s="49">
        <v>133846.013</v>
      </c>
      <c r="G13" s="49">
        <v>105052.596</v>
      </c>
      <c r="H13" s="49">
        <v>106164.207</v>
      </c>
      <c r="I13" s="49">
        <v>133857.603</v>
      </c>
      <c r="J13" s="49">
        <v>86744.865</v>
      </c>
      <c r="K13" s="49">
        <v>205906.03</v>
      </c>
      <c r="L13" s="49">
        <v>181405.018</v>
      </c>
      <c r="M13" s="49">
        <v>203194.666</v>
      </c>
      <c r="N13" s="49">
        <v>166244.944</v>
      </c>
      <c r="O13" s="50">
        <f t="shared" si="0"/>
        <v>1769977.1219999997</v>
      </c>
    </row>
    <row r="14" spans="1:15" s="87" customFormat="1" ht="15">
      <c r="A14" s="43">
        <v>2014</v>
      </c>
      <c r="B14" s="48" t="s">
        <v>93</v>
      </c>
      <c r="C14" s="49">
        <v>24433.782</v>
      </c>
      <c r="D14" s="49">
        <v>23262.338</v>
      </c>
      <c r="E14" s="49">
        <v>22845.745</v>
      </c>
      <c r="F14" s="49">
        <v>19989.73</v>
      </c>
      <c r="G14" s="49">
        <v>19755.836</v>
      </c>
      <c r="H14" s="49">
        <v>19273.121</v>
      </c>
      <c r="I14" s="49">
        <v>14721.921</v>
      </c>
      <c r="J14" s="49">
        <v>13367.266</v>
      </c>
      <c r="K14" s="49">
        <v>15411.823</v>
      </c>
      <c r="L14" s="49">
        <v>14895.794</v>
      </c>
      <c r="M14" s="49"/>
      <c r="N14" s="49"/>
      <c r="O14" s="50">
        <f t="shared" si="0"/>
        <v>187957.35599999997</v>
      </c>
    </row>
    <row r="15" spans="1:15" ht="15">
      <c r="A15" s="47">
        <v>2013</v>
      </c>
      <c r="B15" s="48" t="s">
        <v>93</v>
      </c>
      <c r="C15" s="49">
        <v>44842.038</v>
      </c>
      <c r="D15" s="49">
        <v>52403.663</v>
      </c>
      <c r="E15" s="49">
        <v>62002.927</v>
      </c>
      <c r="F15" s="49">
        <v>38388.413</v>
      </c>
      <c r="G15" s="49">
        <v>38035.659</v>
      </c>
      <c r="H15" s="49">
        <v>36239.687</v>
      </c>
      <c r="I15" s="49">
        <v>32745.501</v>
      </c>
      <c r="J15" s="49">
        <v>28125.712</v>
      </c>
      <c r="K15" s="49">
        <v>30890.239</v>
      </c>
      <c r="L15" s="49">
        <v>23072.369</v>
      </c>
      <c r="M15" s="49">
        <v>25941.348</v>
      </c>
      <c r="N15" s="49">
        <v>26880.234</v>
      </c>
      <c r="O15" s="50">
        <f t="shared" si="0"/>
        <v>439567.79</v>
      </c>
    </row>
    <row r="16" spans="1:15" ht="15">
      <c r="A16" s="43">
        <v>2014</v>
      </c>
      <c r="B16" s="48" t="s">
        <v>94</v>
      </c>
      <c r="C16" s="49">
        <v>109576.344</v>
      </c>
      <c r="D16" s="49">
        <v>69920.359</v>
      </c>
      <c r="E16" s="49">
        <v>121384.389</v>
      </c>
      <c r="F16" s="49">
        <v>48540.42</v>
      </c>
      <c r="G16" s="49">
        <v>86381.493</v>
      </c>
      <c r="H16" s="49">
        <v>91684.593</v>
      </c>
      <c r="I16" s="49">
        <v>68872.548</v>
      </c>
      <c r="J16" s="49">
        <v>111508.17</v>
      </c>
      <c r="K16" s="49">
        <v>101496.207</v>
      </c>
      <c r="L16" s="49">
        <v>95956.638</v>
      </c>
      <c r="M16" s="49"/>
      <c r="N16" s="49"/>
      <c r="O16" s="50">
        <f t="shared" si="0"/>
        <v>905321.1610000001</v>
      </c>
    </row>
    <row r="17" spans="1:15" ht="15">
      <c r="A17" s="47">
        <v>2013</v>
      </c>
      <c r="B17" s="48" t="s">
        <v>94</v>
      </c>
      <c r="C17" s="49">
        <v>66631.067</v>
      </c>
      <c r="D17" s="49">
        <v>101106.596</v>
      </c>
      <c r="E17" s="49">
        <v>93632.384</v>
      </c>
      <c r="F17" s="49">
        <v>104726.342</v>
      </c>
      <c r="G17" s="49">
        <v>80015.084</v>
      </c>
      <c r="H17" s="49">
        <v>75654.788</v>
      </c>
      <c r="I17" s="49">
        <v>90331.686</v>
      </c>
      <c r="J17" s="49">
        <v>49399.683</v>
      </c>
      <c r="K17" s="49">
        <v>52908.789</v>
      </c>
      <c r="L17" s="49">
        <v>50115.952</v>
      </c>
      <c r="M17" s="49">
        <v>51936.654</v>
      </c>
      <c r="N17" s="49">
        <v>89628.298</v>
      </c>
      <c r="O17" s="50">
        <f t="shared" si="0"/>
        <v>906087.323</v>
      </c>
    </row>
    <row r="18" spans="1:15" ht="15">
      <c r="A18" s="43">
        <v>2014</v>
      </c>
      <c r="B18" s="48" t="s">
        <v>144</v>
      </c>
      <c r="C18" s="49">
        <v>7358.726</v>
      </c>
      <c r="D18" s="49">
        <v>9166.988</v>
      </c>
      <c r="E18" s="49">
        <v>10167.101</v>
      </c>
      <c r="F18" s="49">
        <v>13321.003</v>
      </c>
      <c r="G18" s="49">
        <v>8226.526</v>
      </c>
      <c r="H18" s="49">
        <v>3831.858</v>
      </c>
      <c r="I18" s="49">
        <v>3651.376</v>
      </c>
      <c r="J18" s="49">
        <v>5275.718</v>
      </c>
      <c r="K18" s="49">
        <v>5832.938</v>
      </c>
      <c r="L18" s="49">
        <v>4372.887</v>
      </c>
      <c r="M18" s="49"/>
      <c r="N18" s="49"/>
      <c r="O18" s="50">
        <f t="shared" si="0"/>
        <v>71205.121</v>
      </c>
    </row>
    <row r="19" spans="1:15" ht="15">
      <c r="A19" s="47">
        <v>2013</v>
      </c>
      <c r="B19" s="48" t="s">
        <v>144</v>
      </c>
      <c r="C19" s="49">
        <v>5248.235</v>
      </c>
      <c r="D19" s="49">
        <v>8969.804</v>
      </c>
      <c r="E19" s="49">
        <v>9241.514</v>
      </c>
      <c r="F19" s="49">
        <v>10435.252</v>
      </c>
      <c r="G19" s="49">
        <v>7212.426</v>
      </c>
      <c r="H19" s="49">
        <v>3794.241</v>
      </c>
      <c r="I19" s="49">
        <v>3556.596</v>
      </c>
      <c r="J19" s="49">
        <v>5171.829</v>
      </c>
      <c r="K19" s="49">
        <v>5359.914</v>
      </c>
      <c r="L19" s="49">
        <v>4636.965</v>
      </c>
      <c r="M19" s="49">
        <v>6415.26</v>
      </c>
      <c r="N19" s="49">
        <v>6939.599</v>
      </c>
      <c r="O19" s="50">
        <f t="shared" si="0"/>
        <v>76981.635</v>
      </c>
    </row>
    <row r="20" spans="1:15" ht="15">
      <c r="A20" s="43">
        <v>2014</v>
      </c>
      <c r="B20" s="48" t="s">
        <v>95</v>
      </c>
      <c r="C20" s="49">
        <v>209570.804</v>
      </c>
      <c r="D20" s="49">
        <v>185768.197</v>
      </c>
      <c r="E20" s="49">
        <v>193830.549</v>
      </c>
      <c r="F20" s="49">
        <v>203960.335</v>
      </c>
      <c r="G20" s="49">
        <v>186505.359</v>
      </c>
      <c r="H20" s="49">
        <v>158144.362</v>
      </c>
      <c r="I20" s="49">
        <v>177127.202</v>
      </c>
      <c r="J20" s="49">
        <v>185967.114</v>
      </c>
      <c r="K20" s="49">
        <v>192513.223</v>
      </c>
      <c r="L20" s="49">
        <v>181393.595</v>
      </c>
      <c r="M20" s="49"/>
      <c r="N20" s="49"/>
      <c r="O20" s="50">
        <f t="shared" si="0"/>
        <v>1874780.74</v>
      </c>
    </row>
    <row r="21" spans="1:15" ht="15">
      <c r="A21" s="47">
        <v>2013</v>
      </c>
      <c r="B21" s="48" t="s">
        <v>95</v>
      </c>
      <c r="C21" s="49">
        <v>171195.693</v>
      </c>
      <c r="D21" s="49">
        <v>148748.249</v>
      </c>
      <c r="E21" s="49">
        <v>145990.751</v>
      </c>
      <c r="F21" s="49">
        <v>154505.486</v>
      </c>
      <c r="G21" s="49">
        <v>164850.53</v>
      </c>
      <c r="H21" s="49">
        <v>157449.192</v>
      </c>
      <c r="I21" s="49">
        <v>164865.727</v>
      </c>
      <c r="J21" s="49">
        <v>158340.295</v>
      </c>
      <c r="K21" s="49">
        <v>171162.84</v>
      </c>
      <c r="L21" s="49">
        <v>172493.792</v>
      </c>
      <c r="M21" s="49">
        <v>193388.829</v>
      </c>
      <c r="N21" s="49">
        <v>185162.507</v>
      </c>
      <c r="O21" s="50">
        <f t="shared" si="0"/>
        <v>1988153.8909999998</v>
      </c>
    </row>
    <row r="22" spans="1:15" ht="15">
      <c r="A22" s="43">
        <v>2014</v>
      </c>
      <c r="B22" s="48" t="s">
        <v>96</v>
      </c>
      <c r="C22" s="49">
        <v>361414.94</v>
      </c>
      <c r="D22" s="51">
        <v>344101.292</v>
      </c>
      <c r="E22" s="49">
        <v>369867.522</v>
      </c>
      <c r="F22" s="49">
        <v>394717.213</v>
      </c>
      <c r="G22" s="49">
        <v>416693.011</v>
      </c>
      <c r="H22" s="49">
        <v>384330.871</v>
      </c>
      <c r="I22" s="49">
        <v>374453.213</v>
      </c>
      <c r="J22" s="49">
        <v>346043.107</v>
      </c>
      <c r="K22" s="49">
        <v>389008.308</v>
      </c>
      <c r="L22" s="49">
        <v>351540.899</v>
      </c>
      <c r="M22" s="49"/>
      <c r="N22" s="49"/>
      <c r="O22" s="50">
        <f t="shared" si="0"/>
        <v>3732170.376</v>
      </c>
    </row>
    <row r="23" spans="1:15" ht="15">
      <c r="A23" s="47">
        <v>2013</v>
      </c>
      <c r="B23" s="48" t="s">
        <v>96</v>
      </c>
      <c r="C23" s="49">
        <v>308442.913</v>
      </c>
      <c r="D23" s="51">
        <v>312886.184</v>
      </c>
      <c r="E23" s="49">
        <v>361373.559</v>
      </c>
      <c r="F23" s="49">
        <v>361138.326</v>
      </c>
      <c r="G23" s="49">
        <v>381482.92</v>
      </c>
      <c r="H23" s="49">
        <v>354145.401</v>
      </c>
      <c r="I23" s="49">
        <v>389802.722</v>
      </c>
      <c r="J23" s="49">
        <v>330581.499</v>
      </c>
      <c r="K23" s="49">
        <v>402117.248</v>
      </c>
      <c r="L23" s="49">
        <v>363788.886</v>
      </c>
      <c r="M23" s="49">
        <v>450887.582</v>
      </c>
      <c r="N23" s="49">
        <v>439890.296</v>
      </c>
      <c r="O23" s="50">
        <f t="shared" si="0"/>
        <v>4456537.535999999</v>
      </c>
    </row>
    <row r="24" spans="1:15" ht="15">
      <c r="A24" s="43">
        <v>2014</v>
      </c>
      <c r="B24" s="44" t="s">
        <v>17</v>
      </c>
      <c r="C24" s="52">
        <v>9649649.885</v>
      </c>
      <c r="D24" s="52">
        <v>9936965.453</v>
      </c>
      <c r="E24" s="52">
        <v>10722862.727</v>
      </c>
      <c r="F24" s="52">
        <v>10851773.058</v>
      </c>
      <c r="G24" s="52">
        <v>11105104.58</v>
      </c>
      <c r="H24" s="52">
        <v>10440270.485</v>
      </c>
      <c r="I24" s="52">
        <v>10550437.242</v>
      </c>
      <c r="J24" s="52">
        <v>9049540.631</v>
      </c>
      <c r="K24" s="52">
        <v>10979455.076</v>
      </c>
      <c r="L24" s="52">
        <v>10236583.729</v>
      </c>
      <c r="M24" s="52"/>
      <c r="N24" s="52"/>
      <c r="O24" s="50">
        <f t="shared" si="0"/>
        <v>103522642.866</v>
      </c>
    </row>
    <row r="25" spans="1:15" ht="15">
      <c r="A25" s="47">
        <v>2013</v>
      </c>
      <c r="B25" s="44" t="s">
        <v>17</v>
      </c>
      <c r="C25" s="52">
        <v>8872224.447</v>
      </c>
      <c r="D25" s="52">
        <v>9579901.937</v>
      </c>
      <c r="E25" s="52">
        <v>10385140.266</v>
      </c>
      <c r="F25" s="52">
        <v>9708564.746</v>
      </c>
      <c r="G25" s="52">
        <v>10398926.977</v>
      </c>
      <c r="H25" s="52">
        <v>9681915.902</v>
      </c>
      <c r="I25" s="52">
        <v>10421301.653</v>
      </c>
      <c r="J25" s="52">
        <v>8712913.533</v>
      </c>
      <c r="K25" s="52">
        <v>10212670.532</v>
      </c>
      <c r="L25" s="52">
        <v>9606638.167</v>
      </c>
      <c r="M25" s="52">
        <v>11061002.299</v>
      </c>
      <c r="N25" s="52">
        <v>10380872.876</v>
      </c>
      <c r="O25" s="50">
        <f t="shared" si="0"/>
        <v>119022073.335</v>
      </c>
    </row>
    <row r="26" spans="1:15" ht="15">
      <c r="A26" s="43">
        <v>2014</v>
      </c>
      <c r="B26" s="48" t="s">
        <v>97</v>
      </c>
      <c r="C26" s="49">
        <v>767901.962</v>
      </c>
      <c r="D26" s="49">
        <v>715679.565</v>
      </c>
      <c r="E26" s="49">
        <v>770352.715</v>
      </c>
      <c r="F26" s="49">
        <v>790555.504</v>
      </c>
      <c r="G26" s="49">
        <v>768718.598</v>
      </c>
      <c r="H26" s="49">
        <v>706662.84</v>
      </c>
      <c r="I26" s="49">
        <v>702763.733</v>
      </c>
      <c r="J26" s="49">
        <v>682184.935</v>
      </c>
      <c r="K26" s="49">
        <v>820584.882</v>
      </c>
      <c r="L26" s="49">
        <v>758767.663</v>
      </c>
      <c r="M26" s="49"/>
      <c r="N26" s="49"/>
      <c r="O26" s="50">
        <f t="shared" si="0"/>
        <v>7484172.397</v>
      </c>
    </row>
    <row r="27" spans="1:15" ht="15">
      <c r="A27" s="47">
        <v>2013</v>
      </c>
      <c r="B27" s="48" t="s">
        <v>97</v>
      </c>
      <c r="C27" s="49">
        <v>682155.867</v>
      </c>
      <c r="D27" s="49">
        <v>649400.508</v>
      </c>
      <c r="E27" s="49">
        <v>733924.665</v>
      </c>
      <c r="F27" s="49">
        <v>700825.505</v>
      </c>
      <c r="G27" s="49">
        <v>748576.304</v>
      </c>
      <c r="H27" s="49">
        <v>644671.532</v>
      </c>
      <c r="I27" s="49">
        <v>675793.602</v>
      </c>
      <c r="J27" s="49">
        <v>615565.689</v>
      </c>
      <c r="K27" s="49">
        <v>753895.301</v>
      </c>
      <c r="L27" s="49">
        <v>707925.071</v>
      </c>
      <c r="M27" s="49">
        <v>813458.545</v>
      </c>
      <c r="N27" s="49">
        <v>661700.87</v>
      </c>
      <c r="O27" s="50">
        <f t="shared" si="0"/>
        <v>8387893.459</v>
      </c>
    </row>
    <row r="28" spans="1:15" ht="15">
      <c r="A28" s="43">
        <v>2014</v>
      </c>
      <c r="B28" s="48" t="s">
        <v>98</v>
      </c>
      <c r="C28" s="49">
        <v>123813.615</v>
      </c>
      <c r="D28" s="49">
        <v>144842.407</v>
      </c>
      <c r="E28" s="49">
        <v>143827.462</v>
      </c>
      <c r="F28" s="49">
        <v>154749.486</v>
      </c>
      <c r="G28" s="49">
        <v>166273.724</v>
      </c>
      <c r="H28" s="49">
        <v>149453.169</v>
      </c>
      <c r="I28" s="49">
        <v>168902.228</v>
      </c>
      <c r="J28" s="49">
        <v>160485.304</v>
      </c>
      <c r="K28" s="49">
        <v>183457.4</v>
      </c>
      <c r="L28" s="49">
        <v>144469.035</v>
      </c>
      <c r="M28" s="49"/>
      <c r="N28" s="49"/>
      <c r="O28" s="50">
        <f t="shared" si="0"/>
        <v>1540273.8299999998</v>
      </c>
    </row>
    <row r="29" spans="1:15" ht="15">
      <c r="A29" s="47">
        <v>2013</v>
      </c>
      <c r="B29" s="48" t="s">
        <v>98</v>
      </c>
      <c r="C29" s="49">
        <v>115029.788</v>
      </c>
      <c r="D29" s="49">
        <v>129821.131</v>
      </c>
      <c r="E29" s="49">
        <v>153555.928</v>
      </c>
      <c r="F29" s="49">
        <v>145412.842</v>
      </c>
      <c r="G29" s="49">
        <v>155575.822</v>
      </c>
      <c r="H29" s="49">
        <v>146133.846</v>
      </c>
      <c r="I29" s="49">
        <v>183365.385</v>
      </c>
      <c r="J29" s="49">
        <v>178226.113</v>
      </c>
      <c r="K29" s="49">
        <v>175967.321</v>
      </c>
      <c r="L29" s="49">
        <v>161907.5</v>
      </c>
      <c r="M29" s="49">
        <v>176429.779</v>
      </c>
      <c r="N29" s="49">
        <v>220812.817</v>
      </c>
      <c r="O29" s="50">
        <f t="shared" si="0"/>
        <v>1942238.272</v>
      </c>
    </row>
    <row r="30" spans="1:15" s="87" customFormat="1" ht="15">
      <c r="A30" s="43">
        <v>2014</v>
      </c>
      <c r="B30" s="48" t="s">
        <v>99</v>
      </c>
      <c r="C30" s="49">
        <v>178356.88</v>
      </c>
      <c r="D30" s="49">
        <v>177087.667</v>
      </c>
      <c r="E30" s="49">
        <v>190935.248</v>
      </c>
      <c r="F30" s="49">
        <v>203815.347</v>
      </c>
      <c r="G30" s="49">
        <v>194613.765</v>
      </c>
      <c r="H30" s="49">
        <v>200167.517</v>
      </c>
      <c r="I30" s="49">
        <v>181244.261</v>
      </c>
      <c r="J30" s="49">
        <v>159444.416</v>
      </c>
      <c r="K30" s="49">
        <v>222234.471</v>
      </c>
      <c r="L30" s="49">
        <v>207731.814</v>
      </c>
      <c r="M30" s="49"/>
      <c r="N30" s="49"/>
      <c r="O30" s="50">
        <f t="shared" si="0"/>
        <v>1915631.386</v>
      </c>
    </row>
    <row r="31" spans="1:15" ht="15">
      <c r="A31" s="47">
        <v>2013</v>
      </c>
      <c r="B31" s="48" t="s">
        <v>99</v>
      </c>
      <c r="C31" s="49">
        <v>165972.055</v>
      </c>
      <c r="D31" s="49">
        <v>161550.146</v>
      </c>
      <c r="E31" s="49">
        <v>169936.276</v>
      </c>
      <c r="F31" s="49">
        <v>190079.058</v>
      </c>
      <c r="G31" s="49">
        <v>192843.377</v>
      </c>
      <c r="H31" s="49">
        <v>183761.035</v>
      </c>
      <c r="I31" s="49">
        <v>178911.509</v>
      </c>
      <c r="J31" s="49">
        <v>144298.257</v>
      </c>
      <c r="K31" s="49">
        <v>182023.925</v>
      </c>
      <c r="L31" s="49">
        <v>193554.001</v>
      </c>
      <c r="M31" s="49">
        <v>229928.223</v>
      </c>
      <c r="N31" s="49">
        <v>202542.544</v>
      </c>
      <c r="O31" s="50">
        <f t="shared" si="0"/>
        <v>2195400.406</v>
      </c>
    </row>
    <row r="32" spans="1:15" ht="15">
      <c r="A32" s="43">
        <v>2014</v>
      </c>
      <c r="B32" s="48" t="s">
        <v>143</v>
      </c>
      <c r="C32" s="49">
        <v>1394235.369</v>
      </c>
      <c r="D32" s="49">
        <v>1444414.474</v>
      </c>
      <c r="E32" s="49">
        <v>1460149.298</v>
      </c>
      <c r="F32" s="51">
        <v>1481278.072</v>
      </c>
      <c r="G32" s="51">
        <v>1586445.827</v>
      </c>
      <c r="H32" s="51">
        <v>1519134.688</v>
      </c>
      <c r="I32" s="51">
        <v>1570719.082</v>
      </c>
      <c r="J32" s="51">
        <v>1428143.828</v>
      </c>
      <c r="K32" s="51">
        <v>1511003.193</v>
      </c>
      <c r="L32" s="51">
        <v>1508600.18</v>
      </c>
      <c r="M32" s="51"/>
      <c r="N32" s="51"/>
      <c r="O32" s="50">
        <f t="shared" si="0"/>
        <v>14904124.011</v>
      </c>
    </row>
    <row r="33" spans="1:15" ht="15">
      <c r="A33" s="47">
        <v>2013</v>
      </c>
      <c r="B33" s="48" t="s">
        <v>143</v>
      </c>
      <c r="C33" s="49">
        <v>1315959.693</v>
      </c>
      <c r="D33" s="49">
        <v>1429457.66</v>
      </c>
      <c r="E33" s="49">
        <v>1452101.21</v>
      </c>
      <c r="F33" s="51">
        <v>1420968.311</v>
      </c>
      <c r="G33" s="51">
        <v>1568761.093</v>
      </c>
      <c r="H33" s="51">
        <v>1328721.923</v>
      </c>
      <c r="I33" s="51">
        <v>1529671.388</v>
      </c>
      <c r="J33" s="51">
        <v>1424471.588</v>
      </c>
      <c r="K33" s="51">
        <v>1401853.679</v>
      </c>
      <c r="L33" s="51">
        <v>1394136.465</v>
      </c>
      <c r="M33" s="51">
        <v>1566545.006</v>
      </c>
      <c r="N33" s="51">
        <v>1598637.717</v>
      </c>
      <c r="O33" s="50">
        <f t="shared" si="0"/>
        <v>17431285.733</v>
      </c>
    </row>
    <row r="34" spans="1:15" ht="15">
      <c r="A34" s="43">
        <v>2014</v>
      </c>
      <c r="B34" s="48" t="s">
        <v>100</v>
      </c>
      <c r="C34" s="49">
        <v>1586744.13</v>
      </c>
      <c r="D34" s="49">
        <v>1485386.029</v>
      </c>
      <c r="E34" s="49">
        <v>1599274.807</v>
      </c>
      <c r="F34" s="49">
        <v>1543822.008</v>
      </c>
      <c r="G34" s="49">
        <v>1612899.802</v>
      </c>
      <c r="H34" s="49">
        <v>1597777.172</v>
      </c>
      <c r="I34" s="49">
        <v>1722254.99</v>
      </c>
      <c r="J34" s="49">
        <v>1555689.798</v>
      </c>
      <c r="K34" s="49">
        <v>1668247.847</v>
      </c>
      <c r="L34" s="49">
        <v>1503680.335</v>
      </c>
      <c r="M34" s="49"/>
      <c r="N34" s="49"/>
      <c r="O34" s="50">
        <f aca="true" t="shared" si="1" ref="O34:O66">SUM(C34:N34)</f>
        <v>15875776.918000001</v>
      </c>
    </row>
    <row r="35" spans="1:15" ht="15">
      <c r="A35" s="47">
        <v>2013</v>
      </c>
      <c r="B35" s="48" t="s">
        <v>100</v>
      </c>
      <c r="C35" s="49">
        <v>1392631.839</v>
      </c>
      <c r="D35" s="49">
        <v>1389471.283</v>
      </c>
      <c r="E35" s="49">
        <v>1509882.693</v>
      </c>
      <c r="F35" s="49">
        <v>1316507.372</v>
      </c>
      <c r="G35" s="49">
        <v>1364077.875</v>
      </c>
      <c r="H35" s="49">
        <v>1442883.876</v>
      </c>
      <c r="I35" s="49">
        <v>1619796.147</v>
      </c>
      <c r="J35" s="49">
        <v>1397333.618</v>
      </c>
      <c r="K35" s="49">
        <v>1514552.258</v>
      </c>
      <c r="L35" s="49">
        <v>1334120.2</v>
      </c>
      <c r="M35" s="49">
        <v>1657209.258</v>
      </c>
      <c r="N35" s="49">
        <v>1421635.633</v>
      </c>
      <c r="O35" s="50">
        <f t="shared" si="1"/>
        <v>17360102.051999997</v>
      </c>
    </row>
    <row r="36" spans="1:15" ht="15">
      <c r="A36" s="43">
        <v>2014</v>
      </c>
      <c r="B36" s="48" t="s">
        <v>101</v>
      </c>
      <c r="C36" s="49">
        <v>1585971.405</v>
      </c>
      <c r="D36" s="49">
        <v>1831564.518</v>
      </c>
      <c r="E36" s="49">
        <v>2126496.683</v>
      </c>
      <c r="F36" s="49">
        <v>2089962.94</v>
      </c>
      <c r="G36" s="49">
        <v>2050347.52</v>
      </c>
      <c r="H36" s="49">
        <v>2029814.177</v>
      </c>
      <c r="I36" s="49">
        <v>1989082.676</v>
      </c>
      <c r="J36" s="49">
        <v>1267366.768</v>
      </c>
      <c r="K36" s="49">
        <v>1959146.16</v>
      </c>
      <c r="L36" s="49">
        <v>1713229.22</v>
      </c>
      <c r="M36" s="49"/>
      <c r="N36" s="49"/>
      <c r="O36" s="50">
        <f t="shared" si="1"/>
        <v>18642982.066999998</v>
      </c>
    </row>
    <row r="37" spans="1:15" ht="15">
      <c r="A37" s="47">
        <v>2013</v>
      </c>
      <c r="B37" s="48" t="s">
        <v>101</v>
      </c>
      <c r="C37" s="49">
        <v>1485459.331</v>
      </c>
      <c r="D37" s="49">
        <v>1783951.888</v>
      </c>
      <c r="E37" s="49">
        <v>1863298.677</v>
      </c>
      <c r="F37" s="49">
        <v>1766370.998</v>
      </c>
      <c r="G37" s="49">
        <v>1843125.467</v>
      </c>
      <c r="H37" s="49">
        <v>1800469.289</v>
      </c>
      <c r="I37" s="49">
        <v>1952618.523</v>
      </c>
      <c r="J37" s="49">
        <v>1263006.966</v>
      </c>
      <c r="K37" s="49">
        <v>1955643.449</v>
      </c>
      <c r="L37" s="49">
        <v>1749427.511</v>
      </c>
      <c r="M37" s="49">
        <v>2075518.764</v>
      </c>
      <c r="N37" s="49">
        <v>1764236.761</v>
      </c>
      <c r="O37" s="50">
        <f t="shared" si="1"/>
        <v>21303127.623999998</v>
      </c>
    </row>
    <row r="38" spans="1:15" ht="15">
      <c r="A38" s="43">
        <v>2014</v>
      </c>
      <c r="B38" s="48" t="s">
        <v>102</v>
      </c>
      <c r="C38" s="49">
        <v>54471.324</v>
      </c>
      <c r="D38" s="49">
        <v>89236.716</v>
      </c>
      <c r="E38" s="49">
        <v>97135.555</v>
      </c>
      <c r="F38" s="49">
        <v>76354.088</v>
      </c>
      <c r="G38" s="49">
        <v>131933.468</v>
      </c>
      <c r="H38" s="49">
        <v>113595.982</v>
      </c>
      <c r="I38" s="49">
        <v>122443.445</v>
      </c>
      <c r="J38" s="49">
        <v>109595.076</v>
      </c>
      <c r="K38" s="49">
        <v>82221.245</v>
      </c>
      <c r="L38" s="49">
        <v>175946.589</v>
      </c>
      <c r="M38" s="49"/>
      <c r="N38" s="49"/>
      <c r="O38" s="50">
        <f t="shared" si="1"/>
        <v>1052933.488</v>
      </c>
    </row>
    <row r="39" spans="1:15" ht="15">
      <c r="A39" s="47">
        <v>2013</v>
      </c>
      <c r="B39" s="48" t="s">
        <v>102</v>
      </c>
      <c r="C39" s="49">
        <v>48952.629</v>
      </c>
      <c r="D39" s="49">
        <v>162402.313</v>
      </c>
      <c r="E39" s="49">
        <v>92520.589</v>
      </c>
      <c r="F39" s="49">
        <v>29250.645</v>
      </c>
      <c r="G39" s="49">
        <v>90162.293</v>
      </c>
      <c r="H39" s="49">
        <v>137339.942</v>
      </c>
      <c r="I39" s="49">
        <v>132087.479</v>
      </c>
      <c r="J39" s="49">
        <v>139231.01</v>
      </c>
      <c r="K39" s="49">
        <v>129271.494</v>
      </c>
      <c r="L39" s="49">
        <v>47933.185</v>
      </c>
      <c r="M39" s="49">
        <v>58766.617</v>
      </c>
      <c r="N39" s="49">
        <v>95673.192</v>
      </c>
      <c r="O39" s="50">
        <f t="shared" si="1"/>
        <v>1163591.388</v>
      </c>
    </row>
    <row r="40" spans="1:15" ht="15">
      <c r="A40" s="43">
        <v>2014</v>
      </c>
      <c r="B40" s="48" t="s">
        <v>142</v>
      </c>
      <c r="C40" s="49">
        <v>902952.549</v>
      </c>
      <c r="D40" s="49">
        <v>921039.245</v>
      </c>
      <c r="E40" s="49">
        <v>1056608.368</v>
      </c>
      <c r="F40" s="49">
        <v>1079214.525</v>
      </c>
      <c r="G40" s="49">
        <v>1064523.294</v>
      </c>
      <c r="H40" s="49">
        <v>970393.746</v>
      </c>
      <c r="I40" s="49">
        <v>982792.66</v>
      </c>
      <c r="J40" s="49">
        <v>852788.711</v>
      </c>
      <c r="K40" s="49">
        <v>1093173.655</v>
      </c>
      <c r="L40" s="49">
        <v>1053839.891</v>
      </c>
      <c r="M40" s="49"/>
      <c r="N40" s="49"/>
      <c r="O40" s="50">
        <f t="shared" si="1"/>
        <v>9977326.644000001</v>
      </c>
    </row>
    <row r="41" spans="1:15" ht="15">
      <c r="A41" s="47">
        <v>2013</v>
      </c>
      <c r="B41" s="48" t="s">
        <v>142</v>
      </c>
      <c r="C41" s="49">
        <v>830030.378</v>
      </c>
      <c r="D41" s="49">
        <v>838421.572</v>
      </c>
      <c r="E41" s="49">
        <v>909479.83</v>
      </c>
      <c r="F41" s="49">
        <v>916370.573</v>
      </c>
      <c r="G41" s="49">
        <v>1026528.406</v>
      </c>
      <c r="H41" s="49">
        <v>920031.073</v>
      </c>
      <c r="I41" s="49">
        <v>1038657.503</v>
      </c>
      <c r="J41" s="49">
        <v>884232.304</v>
      </c>
      <c r="K41" s="49">
        <v>1034166.587</v>
      </c>
      <c r="L41" s="49">
        <v>1054293.102</v>
      </c>
      <c r="M41" s="49">
        <v>1128425.091</v>
      </c>
      <c r="N41" s="49">
        <v>1113474.417</v>
      </c>
      <c r="O41" s="50">
        <f t="shared" si="1"/>
        <v>11694110.835999997</v>
      </c>
    </row>
    <row r="42" spans="1:15" ht="15">
      <c r="A42" s="43">
        <v>2014</v>
      </c>
      <c r="B42" s="48" t="s">
        <v>103</v>
      </c>
      <c r="C42" s="49">
        <v>477330.158</v>
      </c>
      <c r="D42" s="49">
        <v>471698.6</v>
      </c>
      <c r="E42" s="49">
        <v>503717.452</v>
      </c>
      <c r="F42" s="49">
        <v>525178.198</v>
      </c>
      <c r="G42" s="49">
        <v>544312.001</v>
      </c>
      <c r="H42" s="49">
        <v>500297.017</v>
      </c>
      <c r="I42" s="49">
        <v>514952.422</v>
      </c>
      <c r="J42" s="49">
        <v>457071.488</v>
      </c>
      <c r="K42" s="49">
        <v>531854.315</v>
      </c>
      <c r="L42" s="49">
        <v>496436.473</v>
      </c>
      <c r="M42" s="49"/>
      <c r="N42" s="49"/>
      <c r="O42" s="50">
        <f t="shared" si="1"/>
        <v>5022848.124000001</v>
      </c>
    </row>
    <row r="43" spans="1:15" ht="15">
      <c r="A43" s="47">
        <v>2013</v>
      </c>
      <c r="B43" s="48" t="s">
        <v>103</v>
      </c>
      <c r="C43" s="49">
        <v>430048.803</v>
      </c>
      <c r="D43" s="49">
        <v>435630.615</v>
      </c>
      <c r="E43" s="49">
        <v>512147.934</v>
      </c>
      <c r="F43" s="49">
        <v>501844.577</v>
      </c>
      <c r="G43" s="49">
        <v>518926.198</v>
      </c>
      <c r="H43" s="49">
        <v>465383.561</v>
      </c>
      <c r="I43" s="49">
        <v>509307.173</v>
      </c>
      <c r="J43" s="49">
        <v>386713.904</v>
      </c>
      <c r="K43" s="49">
        <v>480637.946</v>
      </c>
      <c r="L43" s="49">
        <v>450455.801</v>
      </c>
      <c r="M43" s="49">
        <v>533237.612</v>
      </c>
      <c r="N43" s="49">
        <v>570357.508</v>
      </c>
      <c r="O43" s="50">
        <f t="shared" si="1"/>
        <v>5794691.632</v>
      </c>
    </row>
    <row r="44" spans="1:15" ht="15">
      <c r="A44" s="43">
        <v>2014</v>
      </c>
      <c r="B44" s="48" t="s">
        <v>104</v>
      </c>
      <c r="C44" s="49">
        <v>591744.858</v>
      </c>
      <c r="D44" s="49">
        <v>567771.334</v>
      </c>
      <c r="E44" s="49">
        <v>599491.463</v>
      </c>
      <c r="F44" s="49">
        <v>648818.709</v>
      </c>
      <c r="G44" s="49">
        <v>650773.31</v>
      </c>
      <c r="H44" s="49">
        <v>593141.956</v>
      </c>
      <c r="I44" s="49">
        <v>585874.799</v>
      </c>
      <c r="J44" s="49">
        <v>541406.81</v>
      </c>
      <c r="K44" s="49">
        <v>610493.05</v>
      </c>
      <c r="L44" s="49">
        <v>564001.004</v>
      </c>
      <c r="M44" s="49"/>
      <c r="N44" s="49"/>
      <c r="O44" s="50">
        <f t="shared" si="1"/>
        <v>5953517.293</v>
      </c>
    </row>
    <row r="45" spans="1:15" ht="15">
      <c r="A45" s="47">
        <v>2013</v>
      </c>
      <c r="B45" s="48" t="s">
        <v>104</v>
      </c>
      <c r="C45" s="49">
        <v>519503.439</v>
      </c>
      <c r="D45" s="49">
        <v>545252.584</v>
      </c>
      <c r="E45" s="49">
        <v>593049.041</v>
      </c>
      <c r="F45" s="49">
        <v>558709.395</v>
      </c>
      <c r="G45" s="49">
        <v>617223.017</v>
      </c>
      <c r="H45" s="49">
        <v>553130.973</v>
      </c>
      <c r="I45" s="49">
        <v>584798.784</v>
      </c>
      <c r="J45" s="49">
        <v>506318.264</v>
      </c>
      <c r="K45" s="49">
        <v>593124.017</v>
      </c>
      <c r="L45" s="49">
        <v>534887.564</v>
      </c>
      <c r="M45" s="49">
        <v>651406.503</v>
      </c>
      <c r="N45" s="49">
        <v>572435.899</v>
      </c>
      <c r="O45" s="50">
        <f t="shared" si="1"/>
        <v>6829839.48</v>
      </c>
    </row>
    <row r="46" spans="1:15" ht="15">
      <c r="A46" s="43">
        <v>2014</v>
      </c>
      <c r="B46" s="48" t="s">
        <v>105</v>
      </c>
      <c r="C46" s="49">
        <v>1105473.246</v>
      </c>
      <c r="D46" s="49">
        <v>1189107.778</v>
      </c>
      <c r="E46" s="49">
        <v>1173025.966</v>
      </c>
      <c r="F46" s="49">
        <v>1201943.622</v>
      </c>
      <c r="G46" s="49">
        <v>1277309.567</v>
      </c>
      <c r="H46" s="49">
        <v>1066178.09</v>
      </c>
      <c r="I46" s="49">
        <v>1048756.59</v>
      </c>
      <c r="J46" s="49">
        <v>957561.645</v>
      </c>
      <c r="K46" s="49">
        <v>1088211.971</v>
      </c>
      <c r="L46" s="49">
        <v>1052745.869</v>
      </c>
      <c r="M46" s="49"/>
      <c r="N46" s="49"/>
      <c r="O46" s="50">
        <f t="shared" si="1"/>
        <v>11160314.343999997</v>
      </c>
    </row>
    <row r="47" spans="1:15" ht="15">
      <c r="A47" s="47">
        <v>2013</v>
      </c>
      <c r="B47" s="48" t="s">
        <v>105</v>
      </c>
      <c r="C47" s="49">
        <v>1144613.557</v>
      </c>
      <c r="D47" s="49">
        <v>1224777.64</v>
      </c>
      <c r="E47" s="49">
        <v>1449849.35</v>
      </c>
      <c r="F47" s="49">
        <v>1224394.159</v>
      </c>
      <c r="G47" s="49">
        <v>1262960.404</v>
      </c>
      <c r="H47" s="49">
        <v>1111722.759</v>
      </c>
      <c r="I47" s="49">
        <v>1092640.278</v>
      </c>
      <c r="J47" s="49">
        <v>927133.157</v>
      </c>
      <c r="K47" s="49">
        <v>1018041.534</v>
      </c>
      <c r="L47" s="49">
        <v>1044197.044</v>
      </c>
      <c r="M47" s="49">
        <v>1131232.413</v>
      </c>
      <c r="N47" s="49">
        <v>1189403.212</v>
      </c>
      <c r="O47" s="50">
        <f t="shared" si="1"/>
        <v>13820965.507</v>
      </c>
    </row>
    <row r="48" spans="1:15" ht="15">
      <c r="A48" s="43">
        <v>2014</v>
      </c>
      <c r="B48" s="48" t="s">
        <v>141</v>
      </c>
      <c r="C48" s="49">
        <v>243550.063</v>
      </c>
      <c r="D48" s="49">
        <v>245731.551</v>
      </c>
      <c r="E48" s="49">
        <v>271966.623</v>
      </c>
      <c r="F48" s="49">
        <v>308165.531</v>
      </c>
      <c r="G48" s="49">
        <v>289488.554</v>
      </c>
      <c r="H48" s="49">
        <v>278040.247</v>
      </c>
      <c r="I48" s="49">
        <v>265062.711</v>
      </c>
      <c r="J48" s="49">
        <v>245477.614</v>
      </c>
      <c r="K48" s="49">
        <v>259784.242</v>
      </c>
      <c r="L48" s="49">
        <v>245979.978</v>
      </c>
      <c r="M48" s="49"/>
      <c r="N48" s="49"/>
      <c r="O48" s="50">
        <f t="shared" si="1"/>
        <v>2653247.114</v>
      </c>
    </row>
    <row r="49" spans="1:15" ht="15">
      <c r="A49" s="47">
        <v>2013</v>
      </c>
      <c r="B49" s="48" t="s">
        <v>141</v>
      </c>
      <c r="C49" s="49">
        <v>232432.569</v>
      </c>
      <c r="D49" s="49">
        <v>236027.054</v>
      </c>
      <c r="E49" s="49">
        <v>286631.218</v>
      </c>
      <c r="F49" s="49">
        <v>290672.978</v>
      </c>
      <c r="G49" s="49">
        <v>298359.03</v>
      </c>
      <c r="H49" s="49">
        <v>263835.686</v>
      </c>
      <c r="I49" s="49">
        <v>277557.419</v>
      </c>
      <c r="J49" s="49">
        <v>250243.504</v>
      </c>
      <c r="K49" s="49">
        <v>264058.522</v>
      </c>
      <c r="L49" s="49">
        <v>241268.357</v>
      </c>
      <c r="M49" s="49">
        <v>263633.485</v>
      </c>
      <c r="N49" s="49">
        <v>247833.912</v>
      </c>
      <c r="O49" s="50">
        <f t="shared" si="1"/>
        <v>3152553.7339999997</v>
      </c>
    </row>
    <row r="50" spans="1:15" ht="15">
      <c r="A50" s="43">
        <v>2014</v>
      </c>
      <c r="B50" s="48" t="s">
        <v>106</v>
      </c>
      <c r="C50" s="49">
        <v>194226.767</v>
      </c>
      <c r="D50" s="49">
        <v>181390.087</v>
      </c>
      <c r="E50" s="49">
        <v>212130.148</v>
      </c>
      <c r="F50" s="49">
        <v>208426.583</v>
      </c>
      <c r="G50" s="49">
        <v>202977.897</v>
      </c>
      <c r="H50" s="49">
        <v>147780.768</v>
      </c>
      <c r="I50" s="49">
        <v>123114.34</v>
      </c>
      <c r="J50" s="49">
        <v>196658.56</v>
      </c>
      <c r="K50" s="49">
        <v>403565.01</v>
      </c>
      <c r="L50" s="49">
        <v>330227.322</v>
      </c>
      <c r="M50" s="49"/>
      <c r="N50" s="49"/>
      <c r="O50" s="50">
        <f t="shared" si="1"/>
        <v>2200497.4820000003</v>
      </c>
    </row>
    <row r="51" spans="1:15" ht="15">
      <c r="A51" s="47">
        <v>2013</v>
      </c>
      <c r="B51" s="48" t="s">
        <v>106</v>
      </c>
      <c r="C51" s="49">
        <v>154170.085</v>
      </c>
      <c r="D51" s="49">
        <v>192587.215</v>
      </c>
      <c r="E51" s="49">
        <v>191244.978</v>
      </c>
      <c r="F51" s="49">
        <v>165840.556</v>
      </c>
      <c r="G51" s="49">
        <v>192942.121</v>
      </c>
      <c r="H51" s="49">
        <v>168991.027</v>
      </c>
      <c r="I51" s="49">
        <v>173444.18</v>
      </c>
      <c r="J51" s="49">
        <v>187327.406</v>
      </c>
      <c r="K51" s="49">
        <v>204095.255</v>
      </c>
      <c r="L51" s="49">
        <v>193811.104</v>
      </c>
      <c r="M51" s="49">
        <v>239853.076</v>
      </c>
      <c r="N51" s="49">
        <v>189189.448</v>
      </c>
      <c r="O51" s="50">
        <f t="shared" si="1"/>
        <v>2253496.451</v>
      </c>
    </row>
    <row r="52" spans="1:15" ht="15">
      <c r="A52" s="43">
        <v>2014</v>
      </c>
      <c r="B52" s="48" t="s">
        <v>107</v>
      </c>
      <c r="C52" s="49">
        <v>106122.356</v>
      </c>
      <c r="D52" s="49">
        <v>107443.261</v>
      </c>
      <c r="E52" s="49">
        <v>107438.487</v>
      </c>
      <c r="F52" s="49">
        <v>133668.089</v>
      </c>
      <c r="G52" s="49">
        <v>142827.799</v>
      </c>
      <c r="H52" s="49">
        <v>180261.736</v>
      </c>
      <c r="I52" s="49">
        <v>174457.046</v>
      </c>
      <c r="J52" s="49">
        <v>98979.869</v>
      </c>
      <c r="K52" s="49">
        <v>155250</v>
      </c>
      <c r="L52" s="49">
        <v>120643.379</v>
      </c>
      <c r="M52" s="49"/>
      <c r="N52" s="49"/>
      <c r="O52" s="50">
        <f t="shared" si="1"/>
        <v>1327092.0219999999</v>
      </c>
    </row>
    <row r="53" spans="1:15" ht="15">
      <c r="A53" s="47">
        <v>2013</v>
      </c>
      <c r="B53" s="48" t="s">
        <v>107</v>
      </c>
      <c r="C53" s="49">
        <v>72558.026</v>
      </c>
      <c r="D53" s="49">
        <v>90844.455</v>
      </c>
      <c r="E53" s="49">
        <v>106723.235</v>
      </c>
      <c r="F53" s="49">
        <v>113262.235</v>
      </c>
      <c r="G53" s="49">
        <v>126939.528</v>
      </c>
      <c r="H53" s="49">
        <v>171486.938</v>
      </c>
      <c r="I53" s="49">
        <v>99144.585</v>
      </c>
      <c r="J53" s="49">
        <v>90827.187</v>
      </c>
      <c r="K53" s="49">
        <v>114505.418</v>
      </c>
      <c r="L53" s="49">
        <v>129968.928</v>
      </c>
      <c r="M53" s="49">
        <v>109259.065</v>
      </c>
      <c r="N53" s="49">
        <v>163409.96</v>
      </c>
      <c r="O53" s="50">
        <f t="shared" si="1"/>
        <v>1388929.56</v>
      </c>
    </row>
    <row r="54" spans="1:15" ht="15">
      <c r="A54" s="43">
        <v>2014</v>
      </c>
      <c r="B54" s="48" t="s">
        <v>123</v>
      </c>
      <c r="C54" s="49">
        <v>329794.639</v>
      </c>
      <c r="D54" s="49">
        <v>355785.224</v>
      </c>
      <c r="E54" s="49">
        <v>399128.905</v>
      </c>
      <c r="F54" s="49">
        <v>393789.634</v>
      </c>
      <c r="G54" s="49">
        <v>411021.459</v>
      </c>
      <c r="H54" s="49">
        <v>376096.415</v>
      </c>
      <c r="I54" s="49">
        <v>389898.46</v>
      </c>
      <c r="J54" s="49">
        <v>328882.146</v>
      </c>
      <c r="K54" s="49">
        <v>381235.668</v>
      </c>
      <c r="L54" s="49">
        <v>350972.759</v>
      </c>
      <c r="M54" s="49"/>
      <c r="N54" s="49"/>
      <c r="O54" s="50">
        <f t="shared" si="1"/>
        <v>3716605.3090000004</v>
      </c>
    </row>
    <row r="55" spans="1:15" ht="15">
      <c r="A55" s="47">
        <v>2013</v>
      </c>
      <c r="B55" s="48" t="s">
        <v>123</v>
      </c>
      <c r="C55" s="49">
        <v>275661.769</v>
      </c>
      <c r="D55" s="49">
        <v>301532.522</v>
      </c>
      <c r="E55" s="49">
        <v>348675.753</v>
      </c>
      <c r="F55" s="49">
        <v>357872.46</v>
      </c>
      <c r="G55" s="49">
        <v>379190.421</v>
      </c>
      <c r="H55" s="49">
        <v>335219.637</v>
      </c>
      <c r="I55" s="49">
        <v>364870.491</v>
      </c>
      <c r="J55" s="49">
        <v>311599.059</v>
      </c>
      <c r="K55" s="49">
        <v>382215.221</v>
      </c>
      <c r="L55" s="49">
        <v>362202.207</v>
      </c>
      <c r="M55" s="49">
        <v>419098.26</v>
      </c>
      <c r="N55" s="49">
        <v>361065.048</v>
      </c>
      <c r="O55" s="50">
        <f t="shared" si="1"/>
        <v>4199202.848</v>
      </c>
    </row>
    <row r="56" spans="1:15" ht="15">
      <c r="A56" s="43">
        <v>2014</v>
      </c>
      <c r="B56" s="48" t="s">
        <v>108</v>
      </c>
      <c r="C56" s="49">
        <v>6960.562</v>
      </c>
      <c r="D56" s="49">
        <v>8786.998</v>
      </c>
      <c r="E56" s="49">
        <v>11183.547</v>
      </c>
      <c r="F56" s="49">
        <v>12030.722</v>
      </c>
      <c r="G56" s="49">
        <v>10637.996</v>
      </c>
      <c r="H56" s="49">
        <v>11474.965</v>
      </c>
      <c r="I56" s="49">
        <v>8117.799</v>
      </c>
      <c r="J56" s="49">
        <v>7803.665</v>
      </c>
      <c r="K56" s="49">
        <v>8991.967</v>
      </c>
      <c r="L56" s="49">
        <v>9312.218</v>
      </c>
      <c r="M56" s="49"/>
      <c r="N56" s="49"/>
      <c r="O56" s="50">
        <f t="shared" si="1"/>
        <v>95300.43899999998</v>
      </c>
    </row>
    <row r="57" spans="1:15" ht="15">
      <c r="A57" s="47">
        <v>2013</v>
      </c>
      <c r="B57" s="48" t="s">
        <v>108</v>
      </c>
      <c r="C57" s="49">
        <v>7044.619</v>
      </c>
      <c r="D57" s="49">
        <v>8773.352</v>
      </c>
      <c r="E57" s="49">
        <v>12118.889</v>
      </c>
      <c r="F57" s="49">
        <v>10183.082</v>
      </c>
      <c r="G57" s="49">
        <v>12735.623</v>
      </c>
      <c r="H57" s="49">
        <v>8132.806</v>
      </c>
      <c r="I57" s="49">
        <v>8637.207</v>
      </c>
      <c r="J57" s="49">
        <v>6385.506</v>
      </c>
      <c r="K57" s="49">
        <v>8618.605</v>
      </c>
      <c r="L57" s="49">
        <v>6550.128</v>
      </c>
      <c r="M57" s="49">
        <v>7000.602</v>
      </c>
      <c r="N57" s="49">
        <v>8463.942</v>
      </c>
      <c r="O57" s="50">
        <f t="shared" si="1"/>
        <v>104644.36099999998</v>
      </c>
    </row>
    <row r="58" spans="1:15" ht="15">
      <c r="A58" s="43">
        <v>2014</v>
      </c>
      <c r="B58" s="44" t="s">
        <v>34</v>
      </c>
      <c r="C58" s="52">
        <v>400482.176</v>
      </c>
      <c r="D58" s="52">
        <v>327055.846</v>
      </c>
      <c r="E58" s="52">
        <v>363215.163</v>
      </c>
      <c r="F58" s="52">
        <v>412248.363</v>
      </c>
      <c r="G58" s="52">
        <v>465296.606</v>
      </c>
      <c r="H58" s="52">
        <v>404100.021</v>
      </c>
      <c r="I58" s="52">
        <v>404569.369</v>
      </c>
      <c r="J58" s="52">
        <v>381091.262</v>
      </c>
      <c r="K58" s="52">
        <v>387397.32</v>
      </c>
      <c r="L58" s="52">
        <v>348182.264</v>
      </c>
      <c r="M58" s="52"/>
      <c r="N58" s="52"/>
      <c r="O58" s="50">
        <f t="shared" si="1"/>
        <v>3893638.39</v>
      </c>
    </row>
    <row r="59" spans="1:15" ht="15">
      <c r="A59" s="47">
        <v>2013</v>
      </c>
      <c r="B59" s="44" t="s">
        <v>34</v>
      </c>
      <c r="C59" s="52">
        <v>394546.733</v>
      </c>
      <c r="D59" s="52">
        <v>398684.742</v>
      </c>
      <c r="E59" s="52">
        <v>369661.433</v>
      </c>
      <c r="F59" s="52">
        <v>401154.977</v>
      </c>
      <c r="G59" s="52">
        <v>507825.643</v>
      </c>
      <c r="H59" s="52">
        <v>431230.647</v>
      </c>
      <c r="I59" s="52">
        <v>445448.032</v>
      </c>
      <c r="J59" s="52">
        <v>400043.062</v>
      </c>
      <c r="K59" s="52">
        <v>441657.783</v>
      </c>
      <c r="L59" s="52">
        <v>384744.099</v>
      </c>
      <c r="M59" s="52">
        <v>439724.034</v>
      </c>
      <c r="N59" s="52">
        <v>420131.963</v>
      </c>
      <c r="O59" s="50">
        <f t="shared" si="1"/>
        <v>5034853.148</v>
      </c>
    </row>
    <row r="60" spans="1:15" ht="15">
      <c r="A60" s="43">
        <v>2014</v>
      </c>
      <c r="B60" s="48" t="s">
        <v>109</v>
      </c>
      <c r="C60" s="49">
        <v>400482.176</v>
      </c>
      <c r="D60" s="49">
        <v>327055.846</v>
      </c>
      <c r="E60" s="49">
        <v>363215.163</v>
      </c>
      <c r="F60" s="49">
        <v>412248.363</v>
      </c>
      <c r="G60" s="49">
        <v>465296.606</v>
      </c>
      <c r="H60" s="49">
        <v>404100.021</v>
      </c>
      <c r="I60" s="49">
        <v>404569.369</v>
      </c>
      <c r="J60" s="49">
        <v>381091.262</v>
      </c>
      <c r="K60" s="49">
        <v>387397.32</v>
      </c>
      <c r="L60" s="49">
        <v>348182.264</v>
      </c>
      <c r="M60" s="49"/>
      <c r="N60" s="49"/>
      <c r="O60" s="50">
        <f t="shared" si="1"/>
        <v>3893638.39</v>
      </c>
    </row>
    <row r="61" spans="1:15" ht="15">
      <c r="A61" s="47">
        <v>2013</v>
      </c>
      <c r="B61" s="48" t="s">
        <v>109</v>
      </c>
      <c r="C61" s="49">
        <v>394546.733</v>
      </c>
      <c r="D61" s="49">
        <v>398684.742</v>
      </c>
      <c r="E61" s="49">
        <v>369661.433</v>
      </c>
      <c r="F61" s="49">
        <v>401154.977</v>
      </c>
      <c r="G61" s="49">
        <v>507825.643</v>
      </c>
      <c r="H61" s="49">
        <v>431230.647</v>
      </c>
      <c r="I61" s="49">
        <v>445448.032</v>
      </c>
      <c r="J61" s="49">
        <v>400043.062</v>
      </c>
      <c r="K61" s="49">
        <v>441657.783</v>
      </c>
      <c r="L61" s="49">
        <v>384744.099</v>
      </c>
      <c r="M61" s="49">
        <v>439724.034</v>
      </c>
      <c r="N61" s="49">
        <v>420131.963</v>
      </c>
      <c r="O61" s="50">
        <f t="shared" si="1"/>
        <v>5034853.148</v>
      </c>
    </row>
    <row r="62" spans="1:15" ht="15.75" thickBot="1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</v>
      </c>
      <c r="F63" s="54">
        <v>2742857.9220000007</v>
      </c>
      <c r="G63" s="54">
        <v>3000325.242999999</v>
      </c>
      <c r="H63" s="54">
        <v>2770693.8810000005</v>
      </c>
      <c r="I63" s="54">
        <v>3103851.862000001</v>
      </c>
      <c r="J63" s="54">
        <v>2975888.974000001</v>
      </c>
      <c r="K63" s="54">
        <v>3218206.861000001</v>
      </c>
      <c r="L63" s="54">
        <v>3501128.02</v>
      </c>
      <c r="M63" s="54">
        <v>3593604.8959999993</v>
      </c>
      <c r="N63" s="54">
        <v>3242495.233999999</v>
      </c>
      <c r="O63" s="55">
        <f t="shared" si="1"/>
        <v>36059089.029</v>
      </c>
    </row>
    <row r="64" spans="1:15" s="56" customFormat="1" ht="15" customHeight="1" thickBot="1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3662183.449000002</v>
      </c>
      <c r="G64" s="54">
        <v>3860471.3</v>
      </c>
      <c r="H64" s="54">
        <v>3796113.5220000003</v>
      </c>
      <c r="I64" s="54">
        <v>4236114.264</v>
      </c>
      <c r="J64" s="54">
        <v>3828726.17</v>
      </c>
      <c r="K64" s="54">
        <v>4114677.5230000005</v>
      </c>
      <c r="L64" s="54">
        <v>4824388.259000002</v>
      </c>
      <c r="M64" s="54">
        <v>3969697.458000001</v>
      </c>
      <c r="N64" s="54">
        <v>4595042.393999998</v>
      </c>
      <c r="O64" s="55">
        <f t="shared" si="1"/>
        <v>47252836.302000016</v>
      </c>
    </row>
    <row r="65" spans="1:15" s="56" customFormat="1" ht="15" customHeight="1" thickBot="1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</v>
      </c>
      <c r="F65" s="54">
        <v>5072462.993999997</v>
      </c>
      <c r="G65" s="54">
        <v>5170061.604999999</v>
      </c>
      <c r="H65" s="54">
        <v>5284383.285999999</v>
      </c>
      <c r="I65" s="54">
        <v>5632138.798</v>
      </c>
      <c r="J65" s="54">
        <v>4707491.283999999</v>
      </c>
      <c r="K65" s="54">
        <v>5656283.520999999</v>
      </c>
      <c r="L65" s="54">
        <v>5867342.121</v>
      </c>
      <c r="M65" s="54">
        <v>5733908.976</v>
      </c>
      <c r="N65" s="54">
        <v>6540874.174999999</v>
      </c>
      <c r="O65" s="55">
        <f t="shared" si="1"/>
        <v>63167152.81999999</v>
      </c>
    </row>
    <row r="66" spans="1:15" s="56" customFormat="1" ht="15" customHeight="1" thickBot="1">
      <c r="A66" s="47">
        <v>2005</v>
      </c>
      <c r="B66" s="53" t="s">
        <v>44</v>
      </c>
      <c r="C66" s="54">
        <v>4997279.724</v>
      </c>
      <c r="D66" s="54">
        <v>5651741.2519999975</v>
      </c>
      <c r="E66" s="54">
        <v>6591859.217999999</v>
      </c>
      <c r="F66" s="54">
        <v>6128131.877999999</v>
      </c>
      <c r="G66" s="54">
        <v>5977226.217</v>
      </c>
      <c r="H66" s="54">
        <v>6038534.367</v>
      </c>
      <c r="I66" s="54">
        <v>5763466.353000001</v>
      </c>
      <c r="J66" s="54">
        <v>5552867.211999998</v>
      </c>
      <c r="K66" s="54">
        <v>6814268.940999999</v>
      </c>
      <c r="L66" s="54">
        <v>6772178.569</v>
      </c>
      <c r="M66" s="54">
        <v>5942575.782000001</v>
      </c>
      <c r="N66" s="54">
        <v>7246278.630000002</v>
      </c>
      <c r="O66" s="55">
        <f t="shared" si="1"/>
        <v>73476408.14299999</v>
      </c>
    </row>
    <row r="67" spans="1:15" s="56" customFormat="1" ht="15" customHeight="1" thickBot="1">
      <c r="A67" s="47">
        <v>2006</v>
      </c>
      <c r="B67" s="53" t="s">
        <v>44</v>
      </c>
      <c r="C67" s="54">
        <v>5133048.880999998</v>
      </c>
      <c r="D67" s="54">
        <v>6058251.279</v>
      </c>
      <c r="E67" s="54">
        <v>7411101.658999997</v>
      </c>
      <c r="F67" s="54">
        <v>6456090.261000001</v>
      </c>
      <c r="G67" s="54">
        <v>7041543.246999999</v>
      </c>
      <c r="H67" s="54">
        <v>7815434.6219999995</v>
      </c>
      <c r="I67" s="54">
        <v>7067411.478999999</v>
      </c>
      <c r="J67" s="54">
        <v>6811202.410000001</v>
      </c>
      <c r="K67" s="54">
        <v>7606551.095</v>
      </c>
      <c r="L67" s="54">
        <v>6888812.549000001</v>
      </c>
      <c r="M67" s="54">
        <v>8641474.556000004</v>
      </c>
      <c r="N67" s="54">
        <v>8603753.479999999</v>
      </c>
      <c r="O67" s="55">
        <f aca="true" t="shared" si="2" ref="O67:O75">SUM(C67:N67)</f>
        <v>85534675.518</v>
      </c>
    </row>
    <row r="68" spans="1:15" s="56" customFormat="1" ht="15" customHeight="1" thickBot="1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8957851.621000005</v>
      </c>
      <c r="F68" s="54">
        <v>8313312.004999998</v>
      </c>
      <c r="G68" s="54">
        <v>9147620.042000001</v>
      </c>
      <c r="H68" s="54">
        <v>8980247.437</v>
      </c>
      <c r="I68" s="54">
        <v>8937741.591000002</v>
      </c>
      <c r="J68" s="54">
        <v>8736689.092000002</v>
      </c>
      <c r="K68" s="54">
        <v>9038743.896</v>
      </c>
      <c r="L68" s="54">
        <v>9895216.622</v>
      </c>
      <c r="M68" s="54">
        <v>11318798.219999997</v>
      </c>
      <c r="N68" s="54">
        <v>9724017.977000004</v>
      </c>
      <c r="O68" s="55">
        <f t="shared" si="2"/>
        <v>107271749.904</v>
      </c>
    </row>
    <row r="69" spans="1:15" s="56" customFormat="1" ht="15" customHeight="1" thickBot="1">
      <c r="A69" s="47">
        <v>2008</v>
      </c>
      <c r="B69" s="53" t="s">
        <v>44</v>
      </c>
      <c r="C69" s="54">
        <v>10632207.041</v>
      </c>
      <c r="D69" s="54">
        <v>11077899.120000005</v>
      </c>
      <c r="E69" s="54">
        <v>11428587.234000001</v>
      </c>
      <c r="F69" s="54">
        <v>11363963.502999999</v>
      </c>
      <c r="G69" s="54">
        <v>12477968.7</v>
      </c>
      <c r="H69" s="54">
        <v>11770634.384000003</v>
      </c>
      <c r="I69" s="54">
        <v>12595426.862999996</v>
      </c>
      <c r="J69" s="54">
        <v>11046830.086</v>
      </c>
      <c r="K69" s="54">
        <v>12793148.033999996</v>
      </c>
      <c r="L69" s="54">
        <v>9722708.79</v>
      </c>
      <c r="M69" s="54">
        <v>9395872.897000004</v>
      </c>
      <c r="N69" s="54">
        <v>7721948.974000001</v>
      </c>
      <c r="O69" s="55">
        <f t="shared" si="2"/>
        <v>132027195.626</v>
      </c>
    </row>
    <row r="70" spans="1:15" s="56" customFormat="1" ht="15" customHeight="1" thickBot="1">
      <c r="A70" s="47">
        <v>2009</v>
      </c>
      <c r="B70" s="53" t="s">
        <v>44</v>
      </c>
      <c r="C70" s="54">
        <v>7884493.524000002</v>
      </c>
      <c r="D70" s="54">
        <v>8435115.834</v>
      </c>
      <c r="E70" s="54">
        <v>8155485.081</v>
      </c>
      <c r="F70" s="54">
        <v>7561696.282999998</v>
      </c>
      <c r="G70" s="54">
        <v>7346407.528000003</v>
      </c>
      <c r="H70" s="54">
        <v>8329692.782999998</v>
      </c>
      <c r="I70" s="54">
        <v>9055733.670999995</v>
      </c>
      <c r="J70" s="54">
        <v>7839908.841999998</v>
      </c>
      <c r="K70" s="54">
        <v>8480708.387</v>
      </c>
      <c r="L70" s="54">
        <v>10095768.030000005</v>
      </c>
      <c r="M70" s="54">
        <v>8903010.773</v>
      </c>
      <c r="N70" s="54">
        <v>10054591.867</v>
      </c>
      <c r="O70" s="55">
        <f t="shared" si="2"/>
        <v>102142612.603</v>
      </c>
    </row>
    <row r="71" spans="1:15" s="56" customFormat="1" ht="15" customHeight="1" thickBot="1">
      <c r="A71" s="47">
        <v>2010</v>
      </c>
      <c r="B71" s="53" t="s">
        <v>44</v>
      </c>
      <c r="C71" s="54">
        <v>7828748.058</v>
      </c>
      <c r="D71" s="54">
        <v>8263237.814</v>
      </c>
      <c r="E71" s="54">
        <v>9886488.171</v>
      </c>
      <c r="F71" s="54">
        <v>9396006.654</v>
      </c>
      <c r="G71" s="54">
        <v>9799958.117</v>
      </c>
      <c r="H71" s="54">
        <v>9542907.644</v>
      </c>
      <c r="I71" s="54">
        <v>9564682.545</v>
      </c>
      <c r="J71" s="54">
        <v>8523451.973</v>
      </c>
      <c r="K71" s="54">
        <v>8909230.521</v>
      </c>
      <c r="L71" s="54">
        <v>10963586.27</v>
      </c>
      <c r="M71" s="54">
        <v>9382369.718</v>
      </c>
      <c r="N71" s="54">
        <v>11822551.699</v>
      </c>
      <c r="O71" s="55">
        <f t="shared" si="2"/>
        <v>113883219.18399999</v>
      </c>
    </row>
    <row r="72" spans="1:15" s="56" customFormat="1" ht="15" customHeight="1" thickBot="1">
      <c r="A72" s="47">
        <v>2011</v>
      </c>
      <c r="B72" s="53" t="s">
        <v>44</v>
      </c>
      <c r="C72" s="54">
        <v>9551084.639</v>
      </c>
      <c r="D72" s="54">
        <v>10059126.307</v>
      </c>
      <c r="E72" s="54">
        <v>11811085.16</v>
      </c>
      <c r="F72" s="54">
        <v>11873269.447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10750626.099</v>
      </c>
      <c r="L72" s="54">
        <v>11907219.297</v>
      </c>
      <c r="M72" s="54">
        <v>11078524.743</v>
      </c>
      <c r="N72" s="54">
        <v>12477486.28</v>
      </c>
      <c r="O72" s="55">
        <f t="shared" si="2"/>
        <v>134906868.83</v>
      </c>
    </row>
    <row r="73" spans="1:15" ht="13.5" thickBot="1">
      <c r="A73" s="47">
        <v>2012</v>
      </c>
      <c r="B73" s="53" t="s">
        <v>44</v>
      </c>
      <c r="C73" s="54">
        <v>10348187.166</v>
      </c>
      <c r="D73" s="54">
        <v>11748000.124</v>
      </c>
      <c r="E73" s="54">
        <v>13208572.977</v>
      </c>
      <c r="F73" s="54">
        <v>12630226.718</v>
      </c>
      <c r="G73" s="54">
        <v>13131530.961</v>
      </c>
      <c r="H73" s="54">
        <v>13231198.688</v>
      </c>
      <c r="I73" s="54">
        <v>12830675.307</v>
      </c>
      <c r="J73" s="54">
        <v>12831394.572</v>
      </c>
      <c r="K73" s="54">
        <v>12952651.722</v>
      </c>
      <c r="L73" s="54">
        <v>13190769.655</v>
      </c>
      <c r="M73" s="54">
        <v>13753052.493</v>
      </c>
      <c r="N73" s="54">
        <v>12605476.173</v>
      </c>
      <c r="O73" s="55">
        <f t="shared" si="2"/>
        <v>152461736.556</v>
      </c>
    </row>
    <row r="74" spans="1:15" ht="13.5" thickBot="1">
      <c r="A74" s="47">
        <v>2013</v>
      </c>
      <c r="B74" s="57" t="s">
        <v>44</v>
      </c>
      <c r="C74" s="54">
        <v>11481559</v>
      </c>
      <c r="D74" s="54">
        <v>12386204</v>
      </c>
      <c r="E74" s="54">
        <v>13122243</v>
      </c>
      <c r="F74" s="54">
        <v>12468957</v>
      </c>
      <c r="G74" s="54">
        <v>13276668</v>
      </c>
      <c r="H74" s="54">
        <v>12393547</v>
      </c>
      <c r="I74" s="54">
        <v>13060662</v>
      </c>
      <c r="J74" s="54">
        <v>11116764</v>
      </c>
      <c r="K74" s="54">
        <v>13059044</v>
      </c>
      <c r="L74" s="54">
        <v>12054431</v>
      </c>
      <c r="M74" s="54">
        <v>14196127</v>
      </c>
      <c r="N74" s="54">
        <v>13180277</v>
      </c>
      <c r="O74" s="59">
        <f t="shared" si="2"/>
        <v>151796483</v>
      </c>
    </row>
    <row r="75" spans="1:15" ht="13.5" thickBot="1">
      <c r="A75" s="47">
        <v>2014</v>
      </c>
      <c r="B75" s="57" t="s">
        <v>44</v>
      </c>
      <c r="C75" s="54">
        <v>12401908.87</v>
      </c>
      <c r="D75" s="54">
        <v>13055223.035</v>
      </c>
      <c r="E75" s="54">
        <v>14682723.491</v>
      </c>
      <c r="F75" s="54">
        <v>13374761.114</v>
      </c>
      <c r="G75" s="54">
        <v>13703090.467</v>
      </c>
      <c r="H75" s="54">
        <v>12893896.216</v>
      </c>
      <c r="I75" s="54">
        <v>13359534.795</v>
      </c>
      <c r="J75" s="54">
        <v>11410933.752</v>
      </c>
      <c r="K75" s="54">
        <v>13660014.156</v>
      </c>
      <c r="L75" s="54">
        <v>12598705.154</v>
      </c>
      <c r="M75" s="58"/>
      <c r="N75" s="58"/>
      <c r="O75" s="59">
        <f t="shared" si="2"/>
        <v>131140791.05000001</v>
      </c>
    </row>
    <row r="76" ht="12.75">
      <c r="B76" s="60" t="s">
        <v>110</v>
      </c>
    </row>
    <row r="78" ht="12.75">
      <c r="C78" s="63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zoomScalePageLayoutView="0" workbookViewId="0" topLeftCell="A1">
      <selection activeCell="D82" sqref="D82:D91"/>
    </sheetView>
  </sheetViews>
  <sheetFormatPr defaultColWidth="9.140625" defaultRowHeight="12.75"/>
  <cols>
    <col min="1" max="1" width="29.140625" style="0" customWidth="1"/>
    <col min="2" max="3" width="16.00390625" style="84" bestFit="1" customWidth="1"/>
    <col min="4" max="4" width="9.28125" style="0" bestFit="1" customWidth="1"/>
  </cols>
  <sheetData>
    <row r="2" spans="1:4" ht="24" customHeight="1">
      <c r="A2" s="147" t="s">
        <v>111</v>
      </c>
      <c r="B2" s="147"/>
      <c r="C2" s="147"/>
      <c r="D2" s="147"/>
    </row>
    <row r="3" spans="1:4" ht="15.75">
      <c r="A3" s="146" t="s">
        <v>112</v>
      </c>
      <c r="B3" s="146"/>
      <c r="C3" s="146"/>
      <c r="D3" s="146"/>
    </row>
    <row r="5" spans="1:4" ht="12.75">
      <c r="A5" s="77" t="s">
        <v>113</v>
      </c>
      <c r="B5" s="78" t="s">
        <v>208</v>
      </c>
      <c r="C5" s="78" t="s">
        <v>209</v>
      </c>
      <c r="D5" s="79" t="s">
        <v>114</v>
      </c>
    </row>
    <row r="6" spans="1:4" ht="12.75">
      <c r="A6" s="80" t="s">
        <v>201</v>
      </c>
      <c r="B6" s="81">
        <v>11645</v>
      </c>
      <c r="C6" s="81">
        <v>52174</v>
      </c>
      <c r="D6" s="82">
        <v>3.4803778445684843</v>
      </c>
    </row>
    <row r="7" spans="1:4" ht="12.75">
      <c r="A7" s="80" t="s">
        <v>200</v>
      </c>
      <c r="B7" s="81">
        <v>7842</v>
      </c>
      <c r="C7" s="81">
        <v>25705</v>
      </c>
      <c r="D7" s="82">
        <v>2.277862790104565</v>
      </c>
    </row>
    <row r="8" spans="1:4" ht="12.75">
      <c r="A8" s="80" t="s">
        <v>215</v>
      </c>
      <c r="B8" s="81">
        <v>7143</v>
      </c>
      <c r="C8" s="81">
        <v>20690</v>
      </c>
      <c r="D8" s="82">
        <v>1.8965420691586168</v>
      </c>
    </row>
    <row r="9" spans="1:4" ht="12.75">
      <c r="A9" s="80" t="s">
        <v>216</v>
      </c>
      <c r="B9" s="81">
        <v>13589</v>
      </c>
      <c r="C9" s="81">
        <v>38227</v>
      </c>
      <c r="D9" s="82">
        <v>1.8130841121495327</v>
      </c>
    </row>
    <row r="10" spans="1:4" ht="12.75">
      <c r="A10" s="80" t="s">
        <v>217</v>
      </c>
      <c r="B10" s="81">
        <v>10360</v>
      </c>
      <c r="C10" s="81">
        <v>28673</v>
      </c>
      <c r="D10" s="82">
        <v>1.7676640926640927</v>
      </c>
    </row>
    <row r="11" spans="1:4" ht="12.75">
      <c r="A11" s="80" t="s">
        <v>218</v>
      </c>
      <c r="B11" s="81">
        <v>5474</v>
      </c>
      <c r="C11" s="81">
        <v>10694</v>
      </c>
      <c r="D11" s="82">
        <v>0.9535988308366825</v>
      </c>
    </row>
    <row r="12" spans="1:4" ht="12.75">
      <c r="A12" s="80" t="s">
        <v>219</v>
      </c>
      <c r="B12" s="81">
        <v>19304</v>
      </c>
      <c r="C12" s="81">
        <v>36883</v>
      </c>
      <c r="D12" s="82">
        <v>0.9106402818068794</v>
      </c>
    </row>
    <row r="13" spans="1:4" ht="12.75">
      <c r="A13" s="80" t="s">
        <v>158</v>
      </c>
      <c r="B13" s="81">
        <v>206773</v>
      </c>
      <c r="C13" s="81">
        <v>369785</v>
      </c>
      <c r="D13" s="82">
        <v>0.7883621169108153</v>
      </c>
    </row>
    <row r="14" spans="1:4" ht="12.75">
      <c r="A14" s="80" t="s">
        <v>220</v>
      </c>
      <c r="B14" s="81">
        <v>9250</v>
      </c>
      <c r="C14" s="81">
        <v>16234</v>
      </c>
      <c r="D14" s="82">
        <v>0.7550270270270271</v>
      </c>
    </row>
    <row r="15" spans="1:4" ht="12.75">
      <c r="A15" s="80" t="s">
        <v>160</v>
      </c>
      <c r="B15" s="81">
        <v>210067</v>
      </c>
      <c r="C15" s="81">
        <v>361442</v>
      </c>
      <c r="D15" s="82">
        <v>0.7206034265258228</v>
      </c>
    </row>
    <row r="16" spans="1:4" ht="12.75">
      <c r="A16" s="83" t="s">
        <v>115</v>
      </c>
      <c r="D16" s="138"/>
    </row>
    <row r="17" ht="12.75">
      <c r="A17" s="85"/>
    </row>
    <row r="18" spans="1:4" ht="19.5">
      <c r="A18" s="147" t="s">
        <v>116</v>
      </c>
      <c r="B18" s="147"/>
      <c r="C18" s="147"/>
      <c r="D18" s="147"/>
    </row>
    <row r="19" spans="1:4" ht="15.75">
      <c r="A19" s="146" t="s">
        <v>117</v>
      </c>
      <c r="B19" s="146"/>
      <c r="C19" s="146"/>
      <c r="D19" s="146"/>
    </row>
    <row r="20" ht="12.75">
      <c r="A20" s="37"/>
    </row>
    <row r="21" spans="1:4" ht="12.75">
      <c r="A21" s="77" t="s">
        <v>113</v>
      </c>
      <c r="B21" s="78" t="s">
        <v>208</v>
      </c>
      <c r="C21" s="78" t="s">
        <v>209</v>
      </c>
      <c r="D21" s="79" t="s">
        <v>114</v>
      </c>
    </row>
    <row r="22" spans="1:4" ht="12.75">
      <c r="A22" s="80" t="s">
        <v>71</v>
      </c>
      <c r="B22" s="81">
        <v>1123190</v>
      </c>
      <c r="C22" s="81">
        <v>1249253</v>
      </c>
      <c r="D22" s="82">
        <v>0.11223657618034348</v>
      </c>
    </row>
    <row r="23" spans="1:4" ht="12.75">
      <c r="A23" s="80" t="s">
        <v>73</v>
      </c>
      <c r="B23" s="81">
        <v>783493</v>
      </c>
      <c r="C23" s="81">
        <v>833760</v>
      </c>
      <c r="D23" s="82">
        <v>0.0641575610758488</v>
      </c>
    </row>
    <row r="24" spans="1:4" ht="12.75">
      <c r="A24" s="80" t="s">
        <v>72</v>
      </c>
      <c r="B24" s="81">
        <v>1053982</v>
      </c>
      <c r="C24" s="81">
        <v>815673</v>
      </c>
      <c r="D24" s="82">
        <v>-0.22610348184314344</v>
      </c>
    </row>
    <row r="25" spans="1:4" ht="12.75">
      <c r="A25" s="80" t="s">
        <v>75</v>
      </c>
      <c r="B25" s="81">
        <v>508769</v>
      </c>
      <c r="C25" s="81">
        <v>554720</v>
      </c>
      <c r="D25" s="82">
        <v>0.09031800286574064</v>
      </c>
    </row>
    <row r="26" spans="1:4" ht="12.75">
      <c r="A26" s="80" t="s">
        <v>77</v>
      </c>
      <c r="B26" s="81">
        <v>397356</v>
      </c>
      <c r="C26" s="81">
        <v>504301</v>
      </c>
      <c r="D26" s="82">
        <v>0.26914152548344555</v>
      </c>
    </row>
    <row r="27" spans="1:4" ht="12.75">
      <c r="A27" s="80" t="s">
        <v>74</v>
      </c>
      <c r="B27" s="81">
        <v>621848</v>
      </c>
      <c r="C27" s="81">
        <v>493881</v>
      </c>
      <c r="D27" s="82">
        <v>-0.2057850149875854</v>
      </c>
    </row>
    <row r="28" spans="1:4" ht="12.75">
      <c r="A28" s="80" t="s">
        <v>76</v>
      </c>
      <c r="B28" s="81">
        <v>508241</v>
      </c>
      <c r="C28" s="81">
        <v>482706</v>
      </c>
      <c r="D28" s="82">
        <v>-0.050241912793340164</v>
      </c>
    </row>
    <row r="29" spans="1:4" ht="12.75">
      <c r="A29" s="80" t="s">
        <v>78</v>
      </c>
      <c r="B29" s="81">
        <v>382898</v>
      </c>
      <c r="C29" s="81">
        <v>395572</v>
      </c>
      <c r="D29" s="82">
        <v>0.03310019900861326</v>
      </c>
    </row>
    <row r="30" spans="1:4" ht="12.75">
      <c r="A30" s="80" t="s">
        <v>158</v>
      </c>
      <c r="B30" s="81">
        <v>206773</v>
      </c>
      <c r="C30" s="81">
        <v>369785</v>
      </c>
      <c r="D30" s="82">
        <v>0.7883621169108153</v>
      </c>
    </row>
    <row r="31" spans="1:4" ht="12.75">
      <c r="A31" s="80" t="s">
        <v>160</v>
      </c>
      <c r="B31" s="81">
        <v>210067</v>
      </c>
      <c r="C31" s="81">
        <v>361442</v>
      </c>
      <c r="D31" s="82">
        <v>0.7206034265258228</v>
      </c>
    </row>
    <row r="32" spans="1:2" ht="12.75">
      <c r="A32" s="85"/>
      <c r="B32" s="141"/>
    </row>
    <row r="33" spans="1:4" ht="19.5">
      <c r="A33" s="148" t="s">
        <v>118</v>
      </c>
      <c r="B33" s="148"/>
      <c r="C33" s="147"/>
      <c r="D33" s="147"/>
    </row>
    <row r="34" spans="1:4" ht="15.75">
      <c r="A34" s="146" t="s">
        <v>119</v>
      </c>
      <c r="B34" s="146"/>
      <c r="C34" s="146"/>
      <c r="D34" s="146"/>
    </row>
    <row r="36" spans="1:4" ht="12.75">
      <c r="A36" s="77" t="s">
        <v>120</v>
      </c>
      <c r="B36" s="78" t="s">
        <v>208</v>
      </c>
      <c r="C36" s="78" t="s">
        <v>209</v>
      </c>
      <c r="D36" s="79" t="s">
        <v>114</v>
      </c>
    </row>
    <row r="37" spans="1:4" ht="12.75">
      <c r="A37" s="80" t="s">
        <v>101</v>
      </c>
      <c r="B37" s="81">
        <v>1749418.35848</v>
      </c>
      <c r="C37" s="81">
        <v>1713229.21951</v>
      </c>
      <c r="D37" s="82">
        <v>-0.02068638344543456</v>
      </c>
    </row>
    <row r="38" spans="1:4" ht="12.75">
      <c r="A38" s="80" t="s">
        <v>137</v>
      </c>
      <c r="B38" s="81">
        <v>1394132.83655</v>
      </c>
      <c r="C38" s="81">
        <v>1508600.18027</v>
      </c>
      <c r="D38" s="82">
        <v>0.08210648276764457</v>
      </c>
    </row>
    <row r="39" spans="1:4" ht="12.75">
      <c r="A39" s="80" t="s">
        <v>191</v>
      </c>
      <c r="B39" s="81">
        <v>1334106.44815</v>
      </c>
      <c r="C39" s="81">
        <v>1503680.33495</v>
      </c>
      <c r="D39" s="82">
        <v>0.1271067140370601</v>
      </c>
    </row>
    <row r="40" spans="1:4" ht="12.75">
      <c r="A40" s="80" t="s">
        <v>193</v>
      </c>
      <c r="B40" s="81">
        <v>1054290.39663</v>
      </c>
      <c r="C40" s="81">
        <v>1053839.89136</v>
      </c>
      <c r="D40" s="82">
        <v>-0.0004273066239056192</v>
      </c>
    </row>
    <row r="41" spans="1:4" ht="12.75">
      <c r="A41" s="80" t="s">
        <v>105</v>
      </c>
      <c r="B41" s="81">
        <v>1044197.04361</v>
      </c>
      <c r="C41" s="81">
        <v>1052745.869</v>
      </c>
      <c r="D41" s="82">
        <v>0.008186984862976513</v>
      </c>
    </row>
    <row r="42" spans="1:4" ht="12.75">
      <c r="A42" s="80" t="s">
        <v>97</v>
      </c>
      <c r="B42" s="81">
        <v>707833.9736</v>
      </c>
      <c r="C42" s="81">
        <v>758767.66326</v>
      </c>
      <c r="D42" s="82">
        <v>0.07195711361656507</v>
      </c>
    </row>
    <row r="43" spans="1:4" ht="12.75">
      <c r="A43" s="80" t="s">
        <v>138</v>
      </c>
      <c r="B43" s="81">
        <v>533746.57626</v>
      </c>
      <c r="C43" s="81">
        <v>564441.13656</v>
      </c>
      <c r="D43" s="82">
        <v>0.05750774181087768</v>
      </c>
    </row>
    <row r="44" spans="1:4" ht="12.75">
      <c r="A44" s="80" t="s">
        <v>139</v>
      </c>
      <c r="B44" s="81">
        <v>534887.56415</v>
      </c>
      <c r="C44" s="81">
        <v>564001.00366</v>
      </c>
      <c r="D44" s="82">
        <v>0.05442908278539767</v>
      </c>
    </row>
    <row r="45" spans="1:4" ht="12.75">
      <c r="A45" s="80" t="s">
        <v>103</v>
      </c>
      <c r="B45" s="81">
        <v>450315.8006</v>
      </c>
      <c r="C45" s="81">
        <v>496436.47321</v>
      </c>
      <c r="D45" s="82">
        <v>0.10241850840798591</v>
      </c>
    </row>
    <row r="46" spans="1:4" ht="12.75">
      <c r="A46" s="80" t="s">
        <v>221</v>
      </c>
      <c r="B46" s="81">
        <v>363788.88591</v>
      </c>
      <c r="C46" s="81">
        <v>351540.8994</v>
      </c>
      <c r="D46" s="82">
        <v>-0.03366784138927796</v>
      </c>
    </row>
    <row r="48" spans="1:4" ht="19.5">
      <c r="A48" s="147" t="s">
        <v>121</v>
      </c>
      <c r="B48" s="147"/>
      <c r="C48" s="147"/>
      <c r="D48" s="147"/>
    </row>
    <row r="49" spans="1:4" ht="15.75">
      <c r="A49" s="146" t="s">
        <v>122</v>
      </c>
      <c r="B49" s="146"/>
      <c r="C49" s="146"/>
      <c r="D49" s="146"/>
    </row>
    <row r="51" spans="1:4" ht="12.75">
      <c r="A51" s="77" t="s">
        <v>120</v>
      </c>
      <c r="B51" s="78" t="s">
        <v>208</v>
      </c>
      <c r="C51" s="78" t="s">
        <v>209</v>
      </c>
      <c r="D51" s="79" t="s">
        <v>114</v>
      </c>
    </row>
    <row r="52" spans="1:4" ht="12.75">
      <c r="A52" s="80" t="s">
        <v>102</v>
      </c>
      <c r="B52" s="81">
        <v>47933.18502</v>
      </c>
      <c r="C52" s="81">
        <v>175946.58945</v>
      </c>
      <c r="D52" s="82">
        <v>2.670663432371263</v>
      </c>
    </row>
    <row r="53" spans="1:4" ht="12.75">
      <c r="A53" s="80" t="s">
        <v>202</v>
      </c>
      <c r="B53" s="81">
        <v>50115.95234</v>
      </c>
      <c r="C53" s="81">
        <v>95956.63816</v>
      </c>
      <c r="D53" s="82">
        <v>0.9146925016809926</v>
      </c>
    </row>
    <row r="54" spans="1:4" ht="12.75">
      <c r="A54" s="80" t="s">
        <v>106</v>
      </c>
      <c r="B54" s="81">
        <v>193818.15188</v>
      </c>
      <c r="C54" s="81">
        <v>330227.3216</v>
      </c>
      <c r="D54" s="82">
        <v>0.7037997648664818</v>
      </c>
    </row>
    <row r="55" spans="1:4" ht="12.75">
      <c r="A55" s="80" t="s">
        <v>222</v>
      </c>
      <c r="B55" s="81">
        <v>181405.01751</v>
      </c>
      <c r="C55" s="81">
        <v>267755.56664</v>
      </c>
      <c r="D55" s="82">
        <v>0.4760097064307489</v>
      </c>
    </row>
    <row r="56" spans="1:4" ht="12.75">
      <c r="A56" s="80" t="s">
        <v>108</v>
      </c>
      <c r="B56" s="81">
        <v>6548.33661</v>
      </c>
      <c r="C56" s="81">
        <v>9312.21755</v>
      </c>
      <c r="D56" s="82">
        <v>0.42207374247977136</v>
      </c>
    </row>
    <row r="57" spans="1:4" ht="12.75">
      <c r="A57" s="80" t="s">
        <v>223</v>
      </c>
      <c r="B57" s="81">
        <v>152872.7318</v>
      </c>
      <c r="C57" s="81">
        <v>194861.96547</v>
      </c>
      <c r="D57" s="82">
        <v>0.274667909545396</v>
      </c>
    </row>
    <row r="58" spans="1:4" ht="12.75">
      <c r="A58" s="80" t="s">
        <v>191</v>
      </c>
      <c r="B58" s="81">
        <v>1334106.44815</v>
      </c>
      <c r="C58" s="81">
        <v>1503680.33495</v>
      </c>
      <c r="D58" s="82">
        <v>0.1271067140370601</v>
      </c>
    </row>
    <row r="59" spans="1:4" ht="12.75">
      <c r="A59" s="80" t="s">
        <v>103</v>
      </c>
      <c r="B59" s="81">
        <v>450315.8006</v>
      </c>
      <c r="C59" s="81">
        <v>496436.47321</v>
      </c>
      <c r="D59" s="82">
        <v>0.10241850840798591</v>
      </c>
    </row>
    <row r="60" spans="1:4" ht="12.75">
      <c r="A60" s="80" t="s">
        <v>137</v>
      </c>
      <c r="B60" s="81">
        <v>1394132.83655</v>
      </c>
      <c r="C60" s="81">
        <v>1508600.18027</v>
      </c>
      <c r="D60" s="82">
        <v>0.08210648276764457</v>
      </c>
    </row>
    <row r="61" spans="1:4" ht="12.75">
      <c r="A61" s="80" t="s">
        <v>198</v>
      </c>
      <c r="B61" s="81">
        <v>193554.00144</v>
      </c>
      <c r="C61" s="81">
        <v>207731.81395</v>
      </c>
      <c r="D61" s="82">
        <v>0.07324990650939868</v>
      </c>
    </row>
    <row r="63" spans="1:4" ht="19.5">
      <c r="A63" s="147" t="s">
        <v>124</v>
      </c>
      <c r="B63" s="147"/>
      <c r="C63" s="147"/>
      <c r="D63" s="147"/>
    </row>
    <row r="64" spans="1:4" ht="15.75">
      <c r="A64" s="146" t="s">
        <v>125</v>
      </c>
      <c r="B64" s="146"/>
      <c r="C64" s="146"/>
      <c r="D64" s="146"/>
    </row>
    <row r="66" spans="1:4" ht="12.75">
      <c r="A66" s="77" t="s">
        <v>126</v>
      </c>
      <c r="B66" s="78" t="s">
        <v>208</v>
      </c>
      <c r="C66" s="78" t="s">
        <v>209</v>
      </c>
      <c r="D66" s="79" t="s">
        <v>114</v>
      </c>
    </row>
    <row r="67" spans="1:4" ht="12.75">
      <c r="A67" s="80" t="s">
        <v>127</v>
      </c>
      <c r="B67" s="81">
        <v>5111869</v>
      </c>
      <c r="C67" s="81">
        <v>5687235</v>
      </c>
      <c r="D67" s="82">
        <f>(C67-B67)/B67</f>
        <v>0.11255491875867711</v>
      </c>
    </row>
    <row r="68" spans="1:4" ht="12.75">
      <c r="A68" s="80" t="s">
        <v>129</v>
      </c>
      <c r="B68" s="81">
        <v>982052</v>
      </c>
      <c r="C68" s="81">
        <v>1063146</v>
      </c>
      <c r="D68" s="82">
        <f aca="true" t="shared" si="0" ref="D68:D76">(C68-B68)/B68</f>
        <v>0.08257607540130257</v>
      </c>
    </row>
    <row r="69" spans="1:4" ht="12.75">
      <c r="A69" s="80" t="s">
        <v>128</v>
      </c>
      <c r="B69" s="81">
        <v>1010243</v>
      </c>
      <c r="C69" s="81">
        <v>987788</v>
      </c>
      <c r="D69" s="82">
        <f t="shared" si="0"/>
        <v>-0.022227325504853783</v>
      </c>
    </row>
    <row r="70" spans="1:4" ht="12.75">
      <c r="A70" s="80" t="s">
        <v>130</v>
      </c>
      <c r="B70" s="81">
        <v>730789</v>
      </c>
      <c r="C70" s="81">
        <v>710080</v>
      </c>
      <c r="D70" s="82">
        <f t="shared" si="0"/>
        <v>-0.028337864965126733</v>
      </c>
    </row>
    <row r="71" spans="1:4" ht="12.75">
      <c r="A71" s="80" t="s">
        <v>131</v>
      </c>
      <c r="B71" s="81">
        <v>579081</v>
      </c>
      <c r="C71" s="81">
        <v>592935</v>
      </c>
      <c r="D71" s="82">
        <f t="shared" si="0"/>
        <v>0.023924114243085163</v>
      </c>
    </row>
    <row r="72" spans="1:4" ht="12.75">
      <c r="A72" s="80" t="s">
        <v>132</v>
      </c>
      <c r="B72" s="81">
        <v>534586</v>
      </c>
      <c r="C72" s="81">
        <v>569742</v>
      </c>
      <c r="D72" s="82">
        <f t="shared" si="0"/>
        <v>0.06576303906200312</v>
      </c>
    </row>
    <row r="73" spans="1:4" ht="12.75">
      <c r="A73" s="80" t="s">
        <v>133</v>
      </c>
      <c r="B73" s="81">
        <v>399712</v>
      </c>
      <c r="C73" s="81">
        <v>436226</v>
      </c>
      <c r="D73" s="82">
        <f t="shared" si="0"/>
        <v>0.0913507725562405</v>
      </c>
    </row>
    <row r="74" spans="1:4" ht="12.75">
      <c r="A74" s="80" t="s">
        <v>134</v>
      </c>
      <c r="B74" s="81">
        <v>238688</v>
      </c>
      <c r="C74" s="81">
        <v>275771</v>
      </c>
      <c r="D74" s="82">
        <f t="shared" si="0"/>
        <v>0.15536181123474996</v>
      </c>
    </row>
    <row r="75" spans="1:4" ht="12.75">
      <c r="A75" s="80" t="s">
        <v>204</v>
      </c>
      <c r="B75" s="81">
        <v>221552</v>
      </c>
      <c r="C75" s="81">
        <v>184836</v>
      </c>
      <c r="D75" s="82">
        <f t="shared" si="0"/>
        <v>-0.1657218170000722</v>
      </c>
    </row>
    <row r="76" spans="1:4" ht="12.75">
      <c r="A76" s="80" t="s">
        <v>224</v>
      </c>
      <c r="B76" s="81">
        <v>148113</v>
      </c>
      <c r="C76" s="81">
        <v>164149</v>
      </c>
      <c r="D76" s="82">
        <f t="shared" si="0"/>
        <v>0.10826868674593047</v>
      </c>
    </row>
    <row r="78" spans="1:4" ht="19.5">
      <c r="A78" s="147" t="s">
        <v>135</v>
      </c>
      <c r="B78" s="147"/>
      <c r="C78" s="147"/>
      <c r="D78" s="147"/>
    </row>
    <row r="79" spans="1:4" ht="15.75">
      <c r="A79" s="146" t="s">
        <v>136</v>
      </c>
      <c r="B79" s="146"/>
      <c r="C79" s="146"/>
      <c r="D79" s="146"/>
    </row>
    <row r="81" spans="1:4" ht="12.75">
      <c r="A81" s="77" t="s">
        <v>126</v>
      </c>
      <c r="B81" s="78" t="s">
        <v>208</v>
      </c>
      <c r="C81" s="78" t="s">
        <v>209</v>
      </c>
      <c r="D81" s="79" t="s">
        <v>114</v>
      </c>
    </row>
    <row r="82" spans="1:4" ht="12.75">
      <c r="A82" s="80" t="s">
        <v>225</v>
      </c>
      <c r="B82" s="81">
        <v>12</v>
      </c>
      <c r="C82" s="81">
        <v>58</v>
      </c>
      <c r="D82" s="86">
        <v>3.8333333333333335</v>
      </c>
    </row>
    <row r="83" spans="1:4" ht="12.75">
      <c r="A83" s="80" t="s">
        <v>226</v>
      </c>
      <c r="B83" s="81">
        <v>13864</v>
      </c>
      <c r="C83" s="81">
        <v>60727</v>
      </c>
      <c r="D83" s="86">
        <v>3.380193306405078</v>
      </c>
    </row>
    <row r="84" spans="1:4" ht="12.75">
      <c r="A84" s="80" t="s">
        <v>227</v>
      </c>
      <c r="B84" s="81">
        <v>51</v>
      </c>
      <c r="C84" s="81">
        <v>201</v>
      </c>
      <c r="D84" s="86">
        <v>2.9411764705882355</v>
      </c>
    </row>
    <row r="85" spans="1:4" ht="12.75">
      <c r="A85" s="80" t="s">
        <v>194</v>
      </c>
      <c r="B85" s="81">
        <v>6066</v>
      </c>
      <c r="C85" s="81">
        <v>23613</v>
      </c>
      <c r="D85" s="86">
        <v>2.8926805143422354</v>
      </c>
    </row>
    <row r="86" spans="1:4" ht="12.75">
      <c r="A86" s="80" t="s">
        <v>228</v>
      </c>
      <c r="B86" s="81">
        <v>11182</v>
      </c>
      <c r="C86" s="81">
        <v>40045</v>
      </c>
      <c r="D86" s="86">
        <v>2.5812019316759076</v>
      </c>
    </row>
    <row r="87" spans="1:4" ht="12.75">
      <c r="A87" s="80" t="s">
        <v>229</v>
      </c>
      <c r="B87" s="81">
        <v>1336</v>
      </c>
      <c r="C87" s="81">
        <v>3604</v>
      </c>
      <c r="D87" s="86">
        <v>1.6976047904191616</v>
      </c>
    </row>
    <row r="88" spans="1:4" ht="12.75">
      <c r="A88" s="80" t="s">
        <v>230</v>
      </c>
      <c r="B88" s="81">
        <v>395</v>
      </c>
      <c r="C88" s="81">
        <v>1037</v>
      </c>
      <c r="D88" s="86">
        <v>1.6253164556962025</v>
      </c>
    </row>
    <row r="89" spans="1:4" ht="12.75">
      <c r="A89" s="80" t="s">
        <v>195</v>
      </c>
      <c r="B89" s="81">
        <v>71</v>
      </c>
      <c r="C89" s="81">
        <v>172</v>
      </c>
      <c r="D89" s="86">
        <v>1.4225352112676057</v>
      </c>
    </row>
    <row r="90" spans="1:4" ht="12.75">
      <c r="A90" s="80" t="s">
        <v>231</v>
      </c>
      <c r="B90" s="81">
        <v>73</v>
      </c>
      <c r="C90" s="81">
        <v>151</v>
      </c>
      <c r="D90" s="86">
        <v>1.0684931506849316</v>
      </c>
    </row>
    <row r="91" spans="1:4" ht="12.75">
      <c r="A91" s="80" t="s">
        <v>232</v>
      </c>
      <c r="B91" s="81">
        <v>358</v>
      </c>
      <c r="C91" s="81">
        <v>691</v>
      </c>
      <c r="D91" s="86">
        <v>0.9301675977653632</v>
      </c>
    </row>
  </sheetData>
  <sheetProtection/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="70" zoomScaleNormal="70" zoomScalePageLayoutView="0" workbookViewId="0" topLeftCell="A1">
      <selection activeCell="D60" sqref="D60"/>
    </sheetView>
  </sheetViews>
  <sheetFormatPr defaultColWidth="9.140625" defaultRowHeight="12.75"/>
  <cols>
    <col min="1" max="1" width="44.7109375" style="21" customWidth="1"/>
    <col min="2" max="2" width="16.00390625" style="24" customWidth="1"/>
    <col min="3" max="3" width="16.00390625" style="21" customWidth="1"/>
    <col min="4" max="4" width="10.28125" style="21" customWidth="1"/>
    <col min="5" max="5" width="13.8515625" style="21" bestFit="1" customWidth="1"/>
    <col min="6" max="7" width="14.8515625" style="21" bestFit="1" customWidth="1"/>
    <col min="8" max="8" width="9.57421875" style="21" bestFit="1" customWidth="1"/>
    <col min="9" max="9" width="13.8515625" style="21" bestFit="1" customWidth="1"/>
    <col min="10" max="11" width="14.140625" style="21" bestFit="1" customWidth="1"/>
    <col min="12" max="12" width="9.57421875" style="21" bestFit="1" customWidth="1"/>
    <col min="13" max="13" width="9.28125" style="21" customWidth="1"/>
    <col min="14" max="16384" width="9.140625" style="21" customWidth="1"/>
  </cols>
  <sheetData>
    <row r="1" spans="2:4" ht="26.25">
      <c r="B1" s="2" t="s">
        <v>210</v>
      </c>
      <c r="C1" s="22"/>
      <c r="D1" s="23"/>
    </row>
    <row r="2" ht="12.75">
      <c r="D2" s="23"/>
    </row>
    <row r="3" ht="12.75">
      <c r="D3" s="23"/>
    </row>
    <row r="4" spans="2:9" ht="12.75">
      <c r="B4" s="25"/>
      <c r="C4" s="23"/>
      <c r="D4" s="23"/>
      <c r="E4" s="23"/>
      <c r="F4" s="23"/>
      <c r="G4" s="23"/>
      <c r="H4" s="23"/>
      <c r="I4" s="23"/>
    </row>
    <row r="5" spans="1:13" ht="26.25">
      <c r="A5" s="149" t="s">
        <v>39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8">
      <c r="A6" s="91"/>
      <c r="B6" s="142" t="s">
        <v>68</v>
      </c>
      <c r="C6" s="142"/>
      <c r="D6" s="142"/>
      <c r="E6" s="142"/>
      <c r="F6" s="142" t="s">
        <v>206</v>
      </c>
      <c r="G6" s="142"/>
      <c r="H6" s="142"/>
      <c r="I6" s="142"/>
      <c r="J6" s="142" t="s">
        <v>180</v>
      </c>
      <c r="K6" s="142"/>
      <c r="L6" s="142"/>
      <c r="M6" s="142"/>
    </row>
    <row r="7" spans="1:13" ht="30">
      <c r="A7" s="92" t="s">
        <v>2</v>
      </c>
      <c r="B7" s="6">
        <v>2013</v>
      </c>
      <c r="C7" s="7">
        <v>2014</v>
      </c>
      <c r="D7" s="8" t="s">
        <v>181</v>
      </c>
      <c r="E7" s="8" t="s">
        <v>182</v>
      </c>
      <c r="F7" s="6">
        <v>2013</v>
      </c>
      <c r="G7" s="7">
        <v>2014</v>
      </c>
      <c r="H7" s="8" t="s">
        <v>181</v>
      </c>
      <c r="I7" s="8" t="s">
        <v>182</v>
      </c>
      <c r="J7" s="6" t="s">
        <v>183</v>
      </c>
      <c r="K7" s="7" t="s">
        <v>184</v>
      </c>
      <c r="L7" s="8" t="s">
        <v>181</v>
      </c>
      <c r="M7" s="8" t="s">
        <v>182</v>
      </c>
    </row>
    <row r="8" spans="1:13" ht="16.5">
      <c r="A8" s="93" t="s">
        <v>3</v>
      </c>
      <c r="B8" s="94">
        <f>'SEKTÖR (U S D)'!B8*1.9903</f>
        <v>3626136.839463996</v>
      </c>
      <c r="C8" s="94">
        <f>'SEKTÖR (U S D)'!C8*2.2583</f>
        <v>4548078.807873459</v>
      </c>
      <c r="D8" s="95">
        <f aca="true" t="shared" si="0" ref="D8:D43">(C8-B8)/B8*100</f>
        <v>25.424908359104876</v>
      </c>
      <c r="E8" s="95">
        <f aca="true" t="shared" si="1" ref="E8:E43">C8/C$46*100</f>
        <v>15.98528687417495</v>
      </c>
      <c r="F8" s="94">
        <f>'SEKTÖR (U S D)'!F8*1.8722</f>
        <v>31620275.317929935</v>
      </c>
      <c r="G8" s="94">
        <f>'SEKTÖR (U S D)'!G8*2.1724</f>
        <v>39099455.59461691</v>
      </c>
      <c r="H8" s="95">
        <f aca="true" t="shared" si="2" ref="H8:H43">(G8-F8)/F8*100</f>
        <v>23.65311560853485</v>
      </c>
      <c r="I8" s="95">
        <f aca="true" t="shared" si="3" ref="I8:I46">G8/G$46*100</f>
        <v>13.724392105441702</v>
      </c>
      <c r="J8" s="94">
        <f>'SEKTÖR (U S D)'!J8*1.8567</f>
        <v>38430456.5680902</v>
      </c>
      <c r="K8" s="94">
        <f>'SEKTÖR (U S D)'!K8*2.1498</f>
        <v>48263014.927341595</v>
      </c>
      <c r="L8" s="95">
        <f aca="true" t="shared" si="4" ref="L8:L43">(K8-J8)/J8*100</f>
        <v>25.585327985448973</v>
      </c>
      <c r="M8" s="95">
        <f aca="true" t="shared" si="5" ref="M8:M46">K8/K$46*100</f>
        <v>14.162531383526582</v>
      </c>
    </row>
    <row r="9" spans="1:13" s="26" customFormat="1" ht="15.75">
      <c r="A9" s="96" t="s">
        <v>4</v>
      </c>
      <c r="B9" s="97">
        <f>'SEKTÖR (U S D)'!B9*1.9903</f>
        <v>2558773.4251818573</v>
      </c>
      <c r="C9" s="97">
        <f>'SEKTÖR (U S D)'!C9*2.2583</f>
        <v>3344552.8389892746</v>
      </c>
      <c r="D9" s="98">
        <f t="shared" si="0"/>
        <v>30.709222085639343</v>
      </c>
      <c r="E9" s="98">
        <f t="shared" si="1"/>
        <v>11.7552133231565</v>
      </c>
      <c r="F9" s="97">
        <f>'SEKTÖR (U S D)'!F9*1.8722</f>
        <v>21930962.18250795</v>
      </c>
      <c r="G9" s="97">
        <f>'SEKTÖR (U S D)'!G9*2.1724</f>
        <v>26918914.986568883</v>
      </c>
      <c r="H9" s="98">
        <f t="shared" si="2"/>
        <v>22.74388493560626</v>
      </c>
      <c r="I9" s="98">
        <f t="shared" si="3"/>
        <v>9.448871824690736</v>
      </c>
      <c r="J9" s="97">
        <f>'SEKTÖR (U S D)'!J9*1.8567</f>
        <v>26848860.0891363</v>
      </c>
      <c r="K9" s="97">
        <f>'SEKTÖR (U S D)'!K9*2.1498</f>
        <v>33480387.473907597</v>
      </c>
      <c r="L9" s="98">
        <f t="shared" si="4"/>
        <v>24.699474624826163</v>
      </c>
      <c r="M9" s="98">
        <f t="shared" si="5"/>
        <v>9.824646036839798</v>
      </c>
    </row>
    <row r="10" spans="1:13" ht="14.25">
      <c r="A10" s="15" t="s">
        <v>5</v>
      </c>
      <c r="B10" s="99">
        <f>'SEKTÖR (U S D)'!B10*1.9903</f>
        <v>1062315.810730278</v>
      </c>
      <c r="C10" s="99">
        <f>'SEKTÖR (U S D)'!C10*2.2583</f>
        <v>1274677.4186934482</v>
      </c>
      <c r="D10" s="100">
        <f t="shared" si="0"/>
        <v>19.99044030204016</v>
      </c>
      <c r="E10" s="100">
        <f t="shared" si="1"/>
        <v>4.480151965391033</v>
      </c>
      <c r="F10" s="99">
        <f>'SEKTÖR (U S D)'!F10*1.8722</f>
        <v>9810077.11619472</v>
      </c>
      <c r="G10" s="99">
        <f>'SEKTÖR (U S D)'!G10*2.1724</f>
        <v>11872803.956216702</v>
      </c>
      <c r="H10" s="100">
        <f t="shared" si="2"/>
        <v>21.026611876646534</v>
      </c>
      <c r="I10" s="100">
        <f t="shared" si="3"/>
        <v>4.167500912943441</v>
      </c>
      <c r="J10" s="99">
        <f>'SEKTÖR (U S D)'!J10*1.8567</f>
        <v>11768208.917593502</v>
      </c>
      <c r="K10" s="99">
        <f>'SEKTÖR (U S D)'!K10*2.1498</f>
        <v>14640288.470951397</v>
      </c>
      <c r="L10" s="100">
        <f t="shared" si="4"/>
        <v>24.405409297791522</v>
      </c>
      <c r="M10" s="100">
        <f t="shared" si="5"/>
        <v>4.2961167106091604</v>
      </c>
    </row>
    <row r="11" spans="1:13" ht="14.25">
      <c r="A11" s="15" t="s">
        <v>6</v>
      </c>
      <c r="B11" s="99">
        <f>'SEKTÖR (U S D)'!B11*1.9903</f>
        <v>433049.259505369</v>
      </c>
      <c r="C11" s="99">
        <f>'SEKTÖR (U S D)'!C11*2.2583</f>
        <v>480705.02201986004</v>
      </c>
      <c r="D11" s="100">
        <f t="shared" si="0"/>
        <v>11.00469784174754</v>
      </c>
      <c r="E11" s="100">
        <f t="shared" si="1"/>
        <v>1.689550248237002</v>
      </c>
      <c r="F11" s="99">
        <f>'SEKTÖR (U S D)'!F11*1.8722</f>
        <v>3092719.3451261586</v>
      </c>
      <c r="G11" s="99">
        <f>'SEKTÖR (U S D)'!G11*2.1724</f>
        <v>3735791.416519164</v>
      </c>
      <c r="H11" s="100">
        <f t="shared" si="2"/>
        <v>20.793094996040555</v>
      </c>
      <c r="I11" s="100">
        <f t="shared" si="3"/>
        <v>1.3113089541715097</v>
      </c>
      <c r="J11" s="99">
        <f>'SEKTÖR (U S D)'!J11*1.8567</f>
        <v>4172587.9520742004</v>
      </c>
      <c r="K11" s="99">
        <f>'SEKTÖR (U S D)'!K11*2.1498</f>
        <v>5199740.739337799</v>
      </c>
      <c r="L11" s="100">
        <f t="shared" si="4"/>
        <v>24.616683915626016</v>
      </c>
      <c r="M11" s="100">
        <f t="shared" si="5"/>
        <v>1.5258369481877205</v>
      </c>
    </row>
    <row r="12" spans="1:13" ht="14.25">
      <c r="A12" s="15" t="s">
        <v>7</v>
      </c>
      <c r="B12" s="99">
        <f>'SEKTÖR (U S D)'!B12*1.9903</f>
        <v>243199.68311191798</v>
      </c>
      <c r="C12" s="99">
        <f>'SEKTÖR (U S D)'!C12*2.2583</f>
        <v>284227.88756908703</v>
      </c>
      <c r="D12" s="100">
        <f t="shared" si="0"/>
        <v>16.870171840761934</v>
      </c>
      <c r="E12" s="100">
        <f t="shared" si="1"/>
        <v>0.9989853985307224</v>
      </c>
      <c r="F12" s="99">
        <f>'SEKTÖR (U S D)'!F12*1.8722</f>
        <v>1993445.049826868</v>
      </c>
      <c r="G12" s="99">
        <f>'SEKTÖR (U S D)'!G12*2.1724</f>
        <v>2539915.8421671283</v>
      </c>
      <c r="H12" s="100">
        <f t="shared" si="2"/>
        <v>27.413386307674827</v>
      </c>
      <c r="I12" s="100">
        <f t="shared" si="3"/>
        <v>0.8915418489234437</v>
      </c>
      <c r="J12" s="99">
        <f>'SEKTÖR (U S D)'!J12*1.8567</f>
        <v>2405952.7333938004</v>
      </c>
      <c r="K12" s="99">
        <f>'SEKTÖR (U S D)'!K12*2.1498</f>
        <v>3083686.6637400007</v>
      </c>
      <c r="L12" s="100">
        <f t="shared" si="4"/>
        <v>28.16904592261873</v>
      </c>
      <c r="M12" s="100">
        <f t="shared" si="5"/>
        <v>0.9048918559673105</v>
      </c>
    </row>
    <row r="13" spans="1:13" ht="14.25">
      <c r="A13" s="15" t="s">
        <v>8</v>
      </c>
      <c r="B13" s="99">
        <f>'SEKTÖR (U S D)'!B13*1.9903</f>
        <v>304262.59810154</v>
      </c>
      <c r="C13" s="99">
        <f>'SEKTÖR (U S D)'!C13*2.2583</f>
        <v>440056.776620901</v>
      </c>
      <c r="D13" s="100">
        <f t="shared" si="0"/>
        <v>44.630585345242835</v>
      </c>
      <c r="E13" s="100">
        <f t="shared" si="1"/>
        <v>1.5466824811900985</v>
      </c>
      <c r="F13" s="99">
        <f>'SEKTÖR (U S D)'!F13*1.8722</f>
        <v>2138227.853466386</v>
      </c>
      <c r="G13" s="99">
        <f>'SEKTÖR (U S D)'!G13*2.1724</f>
        <v>2531220.9490493564</v>
      </c>
      <c r="H13" s="100">
        <f t="shared" si="2"/>
        <v>18.379383420053667</v>
      </c>
      <c r="I13" s="100">
        <f t="shared" si="3"/>
        <v>0.8884898339874702</v>
      </c>
      <c r="J13" s="99">
        <f>'SEKTÖR (U S D)'!J13*1.8567</f>
        <v>2633853.2374980003</v>
      </c>
      <c r="K13" s="99">
        <f>'SEKTÖR (U S D)'!K13*2.1498</f>
        <v>3141572.7718848</v>
      </c>
      <c r="L13" s="100">
        <f t="shared" si="4"/>
        <v>19.276682814305257</v>
      </c>
      <c r="M13" s="100">
        <f t="shared" si="5"/>
        <v>0.9218782341391908</v>
      </c>
    </row>
    <row r="14" spans="1:13" ht="14.25">
      <c r="A14" s="15" t="s">
        <v>9</v>
      </c>
      <c r="B14" s="99">
        <f>'SEKTÖR (U S D)'!B14*1.9903</f>
        <v>361050.406350153</v>
      </c>
      <c r="C14" s="99">
        <f>'SEKTÖR (U S D)'!C14*2.2583</f>
        <v>604672.396143112</v>
      </c>
      <c r="D14" s="100">
        <f t="shared" si="0"/>
        <v>67.47589408795463</v>
      </c>
      <c r="E14" s="100">
        <f t="shared" si="1"/>
        <v>2.125262583513117</v>
      </c>
      <c r="F14" s="99">
        <f>'SEKTÖR (U S D)'!F14*1.8722</f>
        <v>2621965.731379632</v>
      </c>
      <c r="G14" s="99">
        <f>'SEKTÖR (U S D)'!G14*2.1724</f>
        <v>3709458.5682725683</v>
      </c>
      <c r="H14" s="100">
        <f t="shared" si="2"/>
        <v>41.4762414274849</v>
      </c>
      <c r="I14" s="100">
        <f t="shared" si="3"/>
        <v>1.3020657990151723</v>
      </c>
      <c r="J14" s="99">
        <f>'SEKTÖR (U S D)'!J14*1.8567</f>
        <v>3265249.0581099004</v>
      </c>
      <c r="K14" s="99">
        <f>'SEKTÖR (U S D)'!K14*2.1498</f>
        <v>4465089.4499004</v>
      </c>
      <c r="L14" s="100">
        <f t="shared" si="4"/>
        <v>36.74575416568777</v>
      </c>
      <c r="M14" s="100">
        <f t="shared" si="5"/>
        <v>1.3102573380396783</v>
      </c>
    </row>
    <row r="15" spans="1:13" ht="14.25">
      <c r="A15" s="15" t="s">
        <v>10</v>
      </c>
      <c r="B15" s="99">
        <f>'SEKTÖR (U S D)'!B15*1.9903</f>
        <v>45920.935045453</v>
      </c>
      <c r="C15" s="99">
        <f>'SEKTÖR (U S D)'!C15*2.2583</f>
        <v>33639.171838613</v>
      </c>
      <c r="D15" s="100">
        <f t="shared" si="0"/>
        <v>-26.745455410878254</v>
      </c>
      <c r="E15" s="100">
        <f t="shared" si="1"/>
        <v>0.11823273842990482</v>
      </c>
      <c r="F15" s="99">
        <f>'SEKTÖR (U S D)'!F15*1.8722</f>
        <v>724066.25014955</v>
      </c>
      <c r="G15" s="99">
        <f>'SEKTÖR (U S D)'!G15*2.1724</f>
        <v>408318.559826816</v>
      </c>
      <c r="H15" s="100">
        <f t="shared" si="2"/>
        <v>-43.60756909433617</v>
      </c>
      <c r="I15" s="100">
        <f t="shared" si="3"/>
        <v>0.143324860506856</v>
      </c>
      <c r="J15" s="99">
        <f>'SEKTÖR (U S D)'!J15*1.8567</f>
        <v>803842.8302529</v>
      </c>
      <c r="K15" s="99">
        <f>'SEKTÖR (U S D)'!K15*2.1498</f>
        <v>517626.5609124</v>
      </c>
      <c r="L15" s="100">
        <f t="shared" si="4"/>
        <v>-35.60599890533979</v>
      </c>
      <c r="M15" s="100">
        <f t="shared" si="5"/>
        <v>0.1518948292995213</v>
      </c>
    </row>
    <row r="16" spans="1:13" ht="14.25">
      <c r="A16" s="15" t="s">
        <v>11</v>
      </c>
      <c r="B16" s="99">
        <f>'SEKTÖR (U S D)'!B16*1.9903</f>
        <v>99745.779942302</v>
      </c>
      <c r="C16" s="99">
        <f>'SEKTÖR (U S D)'!C16*2.2583</f>
        <v>216698.87595672804</v>
      </c>
      <c r="D16" s="100">
        <f t="shared" si="0"/>
        <v>117.2511720115654</v>
      </c>
      <c r="E16" s="100">
        <f t="shared" si="1"/>
        <v>0.7616388905756906</v>
      </c>
      <c r="F16" s="99">
        <f>'SEKTÖR (U S D)'!F16*1.8722</f>
        <v>1431338.784989454</v>
      </c>
      <c r="G16" s="99">
        <f>'SEKTÖR (U S D)'!G16*2.1724</f>
        <v>1966719.690851568</v>
      </c>
      <c r="H16" s="100">
        <f t="shared" si="2"/>
        <v>37.404205871921405</v>
      </c>
      <c r="I16" s="100">
        <f t="shared" si="3"/>
        <v>0.6903429162439843</v>
      </c>
      <c r="J16" s="99">
        <f>'SEKTÖR (U S D)'!J16*1.8567</f>
        <v>1656784.9649889</v>
      </c>
      <c r="K16" s="99">
        <f>'SEKTÖR (U S D)'!K16*2.1498</f>
        <v>2250595.7657274</v>
      </c>
      <c r="L16" s="100">
        <f t="shared" si="4"/>
        <v>35.84115098138147</v>
      </c>
      <c r="M16" s="100">
        <f t="shared" si="5"/>
        <v>0.6604256533026752</v>
      </c>
    </row>
    <row r="17" spans="1:13" ht="14.25">
      <c r="A17" s="12" t="s">
        <v>12</v>
      </c>
      <c r="B17" s="99">
        <f>'SEKTÖR (U S D)'!B17*1.9903</f>
        <v>9228.952394844</v>
      </c>
      <c r="C17" s="99">
        <f>'SEKTÖR (U S D)'!C17*2.2583</f>
        <v>9875.290147525</v>
      </c>
      <c r="D17" s="100">
        <f t="shared" si="0"/>
        <v>7.003370751398543</v>
      </c>
      <c r="E17" s="100">
        <f t="shared" si="1"/>
        <v>0.034709017288931006</v>
      </c>
      <c r="F17" s="99">
        <f>'SEKTÖR (U S D)'!F17*1.8722</f>
        <v>119122.051375184</v>
      </c>
      <c r="G17" s="99">
        <f>'SEKTÖR (U S D)'!G17*2.1724</f>
        <v>154686.00366558</v>
      </c>
      <c r="H17" s="100">
        <f t="shared" si="2"/>
        <v>29.855053602447306</v>
      </c>
      <c r="I17" s="100">
        <f t="shared" si="3"/>
        <v>0.05429669889885874</v>
      </c>
      <c r="J17" s="99">
        <f>'SEKTÖR (U S D)'!J17*1.8567</f>
        <v>142380.39708179998</v>
      </c>
      <c r="K17" s="99">
        <f>'SEKTÖR (U S D)'!K17*2.1498</f>
        <v>181787.04500399996</v>
      </c>
      <c r="L17" s="100">
        <f t="shared" si="4"/>
        <v>27.67701785489486</v>
      </c>
      <c r="M17" s="100">
        <f t="shared" si="5"/>
        <v>0.053344465401998456</v>
      </c>
    </row>
    <row r="18" spans="1:13" s="26" customFormat="1" ht="15.75">
      <c r="A18" s="96" t="s">
        <v>13</v>
      </c>
      <c r="B18" s="97">
        <f>'SEKTÖR (U S D)'!B18*1.9903</f>
        <v>343314.394655466</v>
      </c>
      <c r="C18" s="97">
        <f>'SEKTÖR (U S D)'!C18*2.2583</f>
        <v>409641.15576916403</v>
      </c>
      <c r="D18" s="98">
        <f t="shared" si="0"/>
        <v>19.319539799739648</v>
      </c>
      <c r="E18" s="98">
        <f t="shared" si="1"/>
        <v>1.4397796667688847</v>
      </c>
      <c r="F18" s="97">
        <f>'SEKTÖR (U S D)'!F18*1.8722</f>
        <v>3013497.902965506</v>
      </c>
      <c r="G18" s="97">
        <f>'SEKTÖR (U S D)'!G18*2.1724</f>
        <v>4072773.680857716</v>
      </c>
      <c r="H18" s="98">
        <f t="shared" si="2"/>
        <v>35.15103749864249</v>
      </c>
      <c r="I18" s="98">
        <f t="shared" si="3"/>
        <v>1.4295938933868433</v>
      </c>
      <c r="J18" s="97">
        <f>'SEKTÖR (U S D)'!J18*1.8567</f>
        <v>3616733.3282099995</v>
      </c>
      <c r="K18" s="97">
        <f>'SEKTÖR (U S D)'!K18*2.1498</f>
        <v>4844213.2969848</v>
      </c>
      <c r="L18" s="98">
        <f t="shared" si="4"/>
        <v>33.93891275313647</v>
      </c>
      <c r="M18" s="98">
        <f t="shared" si="5"/>
        <v>1.4215092643990146</v>
      </c>
    </row>
    <row r="19" spans="1:13" ht="14.25">
      <c r="A19" s="15" t="s">
        <v>14</v>
      </c>
      <c r="B19" s="99">
        <f>'SEKTÖR (U S D)'!B19*1.9903</f>
        <v>343314.394655466</v>
      </c>
      <c r="C19" s="99">
        <f>'SEKTÖR (U S D)'!C19*2.2583</f>
        <v>409641.15576916403</v>
      </c>
      <c r="D19" s="100">
        <f t="shared" si="0"/>
        <v>19.319539799739648</v>
      </c>
      <c r="E19" s="100">
        <f t="shared" si="1"/>
        <v>1.4397796667688847</v>
      </c>
      <c r="F19" s="99">
        <f>'SEKTÖR (U S D)'!F19*1.8722</f>
        <v>3013497.902965506</v>
      </c>
      <c r="G19" s="99">
        <f>'SEKTÖR (U S D)'!G19*2.1724</f>
        <v>4072773.680857716</v>
      </c>
      <c r="H19" s="100">
        <f t="shared" si="2"/>
        <v>35.15103749864249</v>
      </c>
      <c r="I19" s="100">
        <f t="shared" si="3"/>
        <v>1.4295938933868433</v>
      </c>
      <c r="J19" s="99">
        <f>'SEKTÖR (U S D)'!J19*1.8567</f>
        <v>3616733.3282099995</v>
      </c>
      <c r="K19" s="99">
        <f>'SEKTÖR (U S D)'!K19*2.1498</f>
        <v>4844213.2969848</v>
      </c>
      <c r="L19" s="100">
        <f t="shared" si="4"/>
        <v>33.93891275313647</v>
      </c>
      <c r="M19" s="100">
        <f t="shared" si="5"/>
        <v>1.4215092643990146</v>
      </c>
    </row>
    <row r="20" spans="1:13" s="26" customFormat="1" ht="15.75">
      <c r="A20" s="96" t="s">
        <v>15</v>
      </c>
      <c r="B20" s="97">
        <f>'SEKTÖR (U S D)'!B20*1.9903</f>
        <v>724049.019626673</v>
      </c>
      <c r="C20" s="97">
        <f>'SEKTÖR (U S D)'!C20*2.2583</f>
        <v>793884.81311502</v>
      </c>
      <c r="D20" s="98">
        <f t="shared" si="0"/>
        <v>9.645174787247848</v>
      </c>
      <c r="E20" s="98">
        <f t="shared" si="1"/>
        <v>2.790293884249565</v>
      </c>
      <c r="F20" s="97">
        <f>'SEKTÖR (U S D)'!F20*1.8722</f>
        <v>6675815.23245648</v>
      </c>
      <c r="G20" s="97">
        <f>'SEKTÖR (U S D)'!G20*2.1724</f>
        <v>8107766.927190317</v>
      </c>
      <c r="H20" s="98">
        <f t="shared" si="2"/>
        <v>21.449840129966056</v>
      </c>
      <c r="I20" s="98">
        <f t="shared" si="3"/>
        <v>2.8459263873641243</v>
      </c>
      <c r="J20" s="97">
        <f>'SEKTÖR (U S D)'!J20*1.8567</f>
        <v>7964863.1470305</v>
      </c>
      <c r="K20" s="97">
        <f>'SEKTÖR (U S D)'!K20*2.1498</f>
        <v>9938414.156449199</v>
      </c>
      <c r="L20" s="98">
        <f t="shared" si="4"/>
        <v>24.778216185101538</v>
      </c>
      <c r="M20" s="98">
        <f t="shared" si="5"/>
        <v>2.91637608228777</v>
      </c>
    </row>
    <row r="21" spans="1:13" ht="14.25">
      <c r="A21" s="15" t="s">
        <v>16</v>
      </c>
      <c r="B21" s="99">
        <f>'SEKTÖR (U S D)'!B21*1.9903</f>
        <v>724049.019626673</v>
      </c>
      <c r="C21" s="99">
        <f>'SEKTÖR (U S D)'!C21*2.2583</f>
        <v>793884.81311502</v>
      </c>
      <c r="D21" s="100">
        <f t="shared" si="0"/>
        <v>9.645174787247848</v>
      </c>
      <c r="E21" s="100">
        <f t="shared" si="1"/>
        <v>2.790293884249565</v>
      </c>
      <c r="F21" s="99">
        <f>'SEKTÖR (U S D)'!F21*1.8722</f>
        <v>6675815.23245648</v>
      </c>
      <c r="G21" s="99">
        <f>'SEKTÖR (U S D)'!G21*2.1724</f>
        <v>8107766.927190317</v>
      </c>
      <c r="H21" s="100">
        <f t="shared" si="2"/>
        <v>21.449840129966056</v>
      </c>
      <c r="I21" s="100">
        <f t="shared" si="3"/>
        <v>2.8459263873641243</v>
      </c>
      <c r="J21" s="99">
        <f>'SEKTÖR (U S D)'!J21*1.8567</f>
        <v>7964863.1470305</v>
      </c>
      <c r="K21" s="99">
        <f>'SEKTÖR (U S D)'!K21*2.1498</f>
        <v>9938414.156449199</v>
      </c>
      <c r="L21" s="100">
        <f t="shared" si="4"/>
        <v>24.778216185101538</v>
      </c>
      <c r="M21" s="100">
        <f t="shared" si="5"/>
        <v>2.91637608228777</v>
      </c>
    </row>
    <row r="22" spans="1:13" ht="16.5">
      <c r="A22" s="93" t="s">
        <v>17</v>
      </c>
      <c r="B22" s="94">
        <f>'SEKTÖR (U S D)'!B22*1.9903</f>
        <v>19119330.387349803</v>
      </c>
      <c r="C22" s="94">
        <f>'SEKTÖR (U S D)'!C22*2.2583</f>
        <v>23117277.034319963</v>
      </c>
      <c r="D22" s="101">
        <f t="shared" si="0"/>
        <v>20.910495116583053</v>
      </c>
      <c r="E22" s="101">
        <f t="shared" si="1"/>
        <v>81.25107781854042</v>
      </c>
      <c r="F22" s="94">
        <f>'SEKTÖR (U S D)'!F22*1.8722</f>
        <v>182688538.02135256</v>
      </c>
      <c r="G22" s="94">
        <f>'SEKTÖR (U S D)'!G22*2.1724</f>
        <v>224892589.36068633</v>
      </c>
      <c r="H22" s="101">
        <f t="shared" si="2"/>
        <v>23.10164162264027</v>
      </c>
      <c r="I22" s="101">
        <f t="shared" si="3"/>
        <v>78.94007809201025</v>
      </c>
      <c r="J22" s="94">
        <f>'SEKTÖR (U S D)'!J22*1.8567</f>
        <v>218090864.7792612</v>
      </c>
      <c r="K22" s="94">
        <f>'SEKTÖR (U S D)'!K22*2.1498</f>
        <v>268643247.6485274</v>
      </c>
      <c r="L22" s="101">
        <f t="shared" si="4"/>
        <v>23.179504983132762</v>
      </c>
      <c r="M22" s="101">
        <f t="shared" si="5"/>
        <v>78.8319675329562</v>
      </c>
    </row>
    <row r="23" spans="1:13" s="26" customFormat="1" ht="15.75">
      <c r="A23" s="96" t="s">
        <v>18</v>
      </c>
      <c r="B23" s="97">
        <f>'SEKTÖR (U S D)'!B23*1.9903</f>
        <v>2116275.503169009</v>
      </c>
      <c r="C23" s="97">
        <f>'SEKTÖR (U S D)'!C23*2.2583</f>
        <v>2508900.1900850255</v>
      </c>
      <c r="D23" s="98">
        <f t="shared" si="0"/>
        <v>18.552626363064835</v>
      </c>
      <c r="E23" s="98">
        <f t="shared" si="1"/>
        <v>8.818116609534584</v>
      </c>
      <c r="F23" s="97">
        <f>'SEKTÖR (U S D)'!F23*1.8722</f>
        <v>19134869.335078157</v>
      </c>
      <c r="G23" s="97">
        <f>'SEKTÖR (U S D)'!G23*2.1724</f>
        <v>23766224.604330525</v>
      </c>
      <c r="H23" s="98">
        <f t="shared" si="2"/>
        <v>24.203746511935353</v>
      </c>
      <c r="I23" s="98">
        <f t="shared" si="3"/>
        <v>8.342238539524198</v>
      </c>
      <c r="J23" s="97">
        <f>'SEKTÖR (U S D)'!J23*1.8567</f>
        <v>22862488.146114603</v>
      </c>
      <c r="K23" s="97">
        <f>'SEKTÖR (U S D)'!K23*2.1498</f>
        <v>28474011.084614996</v>
      </c>
      <c r="L23" s="98">
        <f t="shared" si="4"/>
        <v>24.544672927273016</v>
      </c>
      <c r="M23" s="98">
        <f t="shared" si="5"/>
        <v>8.355550854165342</v>
      </c>
    </row>
    <row r="24" spans="1:13" ht="14.25">
      <c r="A24" s="15" t="s">
        <v>19</v>
      </c>
      <c r="B24" s="99">
        <f>'SEKTÖR (U S D)'!B24*1.9903</f>
        <v>1408801.9576560801</v>
      </c>
      <c r="C24" s="99">
        <f>'SEKTÖR (U S D)'!C24*2.2583</f>
        <v>1713525.013940058</v>
      </c>
      <c r="D24" s="100">
        <f t="shared" si="0"/>
        <v>21.629942706139218</v>
      </c>
      <c r="E24" s="100">
        <f t="shared" si="1"/>
        <v>6.022584495784876</v>
      </c>
      <c r="F24" s="99">
        <f>'SEKTÖR (U S D)'!F24*1.8722</f>
        <v>12941826.847337257</v>
      </c>
      <c r="G24" s="99">
        <f>'SEKTÖR (U S D)'!G24*2.1724</f>
        <v>16258616.115851073</v>
      </c>
      <c r="H24" s="100">
        <f t="shared" si="2"/>
        <v>25.628447263581144</v>
      </c>
      <c r="I24" s="100">
        <f t="shared" si="3"/>
        <v>5.706975180915686</v>
      </c>
      <c r="J24" s="99">
        <f>'SEKTÖR (U S D)'!J24*1.8567</f>
        <v>15410241.237099601</v>
      </c>
      <c r="K24" s="99">
        <f>'SEKTÖR (U S D)'!K24*2.1498</f>
        <v>19260726.9855816</v>
      </c>
      <c r="L24" s="100">
        <f t="shared" si="4"/>
        <v>24.98653777860461</v>
      </c>
      <c r="M24" s="100">
        <f t="shared" si="5"/>
        <v>5.651960425876816</v>
      </c>
    </row>
    <row r="25" spans="1:13" ht="14.25">
      <c r="A25" s="15" t="s">
        <v>20</v>
      </c>
      <c r="B25" s="99">
        <f>'SEKTÖR (U S D)'!B25*1.9903</f>
        <v>322243.016446897</v>
      </c>
      <c r="C25" s="99">
        <f>'SEKTÖR (U S D)'!C25*2.2583</f>
        <v>326254.420701682</v>
      </c>
      <c r="D25" s="100">
        <f t="shared" si="0"/>
        <v>1.2448382276877141</v>
      </c>
      <c r="E25" s="100">
        <f t="shared" si="1"/>
        <v>1.1466974802318013</v>
      </c>
      <c r="F25" s="99">
        <f>'SEKTÖR (U S D)'!F25*1.8722</f>
        <v>2892531.135636098</v>
      </c>
      <c r="G25" s="99">
        <f>'SEKTÖR (U S D)'!G25*2.1724</f>
        <v>3346090.86698856</v>
      </c>
      <c r="H25" s="100">
        <f t="shared" si="2"/>
        <v>15.680375079271858</v>
      </c>
      <c r="I25" s="100">
        <f t="shared" si="3"/>
        <v>1.1745192453603093</v>
      </c>
      <c r="J25" s="99">
        <f>'SEKTÖR (U S D)'!J25*1.8567</f>
        <v>3463280.1386217</v>
      </c>
      <c r="K25" s="99">
        <f>'SEKTÖR (U S D)'!K25*2.1498</f>
        <v>4165334.0905139996</v>
      </c>
      <c r="L25" s="100">
        <f t="shared" si="4"/>
        <v>20.271359052453082</v>
      </c>
      <c r="M25" s="100">
        <f t="shared" si="5"/>
        <v>1.2222956827000495</v>
      </c>
    </row>
    <row r="26" spans="1:13" ht="14.25">
      <c r="A26" s="15" t="s">
        <v>21</v>
      </c>
      <c r="B26" s="99">
        <f>'SEKTÖR (U S D)'!B26*1.9903</f>
        <v>385230.529066032</v>
      </c>
      <c r="C26" s="99">
        <f>'SEKTÖR (U S D)'!C26*2.2583</f>
        <v>469120.75544328504</v>
      </c>
      <c r="D26" s="100">
        <f t="shared" si="0"/>
        <v>21.776629848272886</v>
      </c>
      <c r="E26" s="100">
        <f t="shared" si="1"/>
        <v>1.6488346335179043</v>
      </c>
      <c r="F26" s="99">
        <f>'SEKTÖR (U S D)'!F26*1.8722</f>
        <v>3300511.352104802</v>
      </c>
      <c r="G26" s="99">
        <f>'SEKTÖR (U S D)'!G26*2.1724</f>
        <v>4161517.621490892</v>
      </c>
      <c r="H26" s="100">
        <f t="shared" si="2"/>
        <v>26.087056747646358</v>
      </c>
      <c r="I26" s="100">
        <f t="shared" si="3"/>
        <v>1.460744113248202</v>
      </c>
      <c r="J26" s="99">
        <f>'SEKTÖR (U S D)'!J26*1.8567</f>
        <v>3988966.7685366003</v>
      </c>
      <c r="K26" s="99">
        <f>'SEKTÖR (U S D)'!K26*2.1498</f>
        <v>5047950.0085194</v>
      </c>
      <c r="L26" s="100">
        <f t="shared" si="4"/>
        <v>26.54780802727269</v>
      </c>
      <c r="M26" s="100">
        <f t="shared" si="5"/>
        <v>1.481294745588476</v>
      </c>
    </row>
    <row r="27" spans="1:13" s="26" customFormat="1" ht="15.75">
      <c r="A27" s="96" t="s">
        <v>22</v>
      </c>
      <c r="B27" s="97">
        <f>'SEKTÖR (U S D)'!B27*1.9903</f>
        <v>2774742.5845854646</v>
      </c>
      <c r="C27" s="97">
        <f>'SEKTÖR (U S D)'!C27*2.2583</f>
        <v>3406871.787103741</v>
      </c>
      <c r="D27" s="98">
        <f t="shared" si="0"/>
        <v>22.781543990060396</v>
      </c>
      <c r="E27" s="98">
        <f t="shared" si="1"/>
        <v>11.974247844190309</v>
      </c>
      <c r="F27" s="97">
        <f>'SEKTÖR (U S D)'!F27*1.8722</f>
        <v>26708974.415464487</v>
      </c>
      <c r="G27" s="97">
        <f>'SEKTÖR (U S D)'!G27*2.1724</f>
        <v>32377719.001691915</v>
      </c>
      <c r="H27" s="98">
        <f t="shared" si="2"/>
        <v>21.22411927185503</v>
      </c>
      <c r="I27" s="98">
        <f t="shared" si="3"/>
        <v>11.364979493990933</v>
      </c>
      <c r="J27" s="97">
        <f>'SEKTÖR (U S D)'!J27*1.8567</f>
        <v>32024209.324606203</v>
      </c>
      <c r="K27" s="97">
        <f>'SEKTÖR (U S D)'!K27*2.1498</f>
        <v>38845157.4038646</v>
      </c>
      <c r="L27" s="98">
        <f t="shared" si="4"/>
        <v>21.299348908569108</v>
      </c>
      <c r="M27" s="98">
        <f t="shared" si="5"/>
        <v>11.398909944985597</v>
      </c>
    </row>
    <row r="28" spans="1:13" ht="14.25">
      <c r="A28" s="15" t="s">
        <v>23</v>
      </c>
      <c r="B28" s="99">
        <f>'SEKTÖR (U S D)'!B28*1.9903</f>
        <v>2774742.5845854646</v>
      </c>
      <c r="C28" s="99">
        <f>'SEKTÖR (U S D)'!C28*2.2583</f>
        <v>3406871.787103741</v>
      </c>
      <c r="D28" s="100">
        <f t="shared" si="0"/>
        <v>22.781543990060396</v>
      </c>
      <c r="E28" s="100">
        <f t="shared" si="1"/>
        <v>11.974247844190309</v>
      </c>
      <c r="F28" s="99">
        <f>'SEKTÖR (U S D)'!F28*1.8722</f>
        <v>26708974.415464487</v>
      </c>
      <c r="G28" s="99">
        <f>'SEKTÖR (U S D)'!G28*2.1724</f>
        <v>32377719.001691915</v>
      </c>
      <c r="H28" s="100">
        <f t="shared" si="2"/>
        <v>21.22411927185503</v>
      </c>
      <c r="I28" s="100">
        <f t="shared" si="3"/>
        <v>11.364979493990933</v>
      </c>
      <c r="J28" s="99">
        <f>'SEKTÖR (U S D)'!J28*1.8567</f>
        <v>32024209.324606203</v>
      </c>
      <c r="K28" s="99">
        <f>'SEKTÖR (U S D)'!K28*2.1498</f>
        <v>38845157.4038646</v>
      </c>
      <c r="L28" s="100">
        <f t="shared" si="4"/>
        <v>21.299348908569108</v>
      </c>
      <c r="M28" s="100">
        <f t="shared" si="5"/>
        <v>11.398909944985597</v>
      </c>
    </row>
    <row r="29" spans="1:13" s="26" customFormat="1" ht="15.75">
      <c r="A29" s="96" t="s">
        <v>24</v>
      </c>
      <c r="B29" s="97">
        <f>'SEKTÖR (U S D)'!B29*1.9903</f>
        <v>14228312.299595328</v>
      </c>
      <c r="C29" s="97">
        <f>'SEKTÖR (U S D)'!C29*2.2583</f>
        <v>17201505.057131197</v>
      </c>
      <c r="D29" s="98">
        <f t="shared" si="0"/>
        <v>20.89631359595917</v>
      </c>
      <c r="E29" s="98">
        <f t="shared" si="1"/>
        <v>60.45871336481553</v>
      </c>
      <c r="F29" s="97">
        <f>'SEKTÖR (U S D)'!F29*1.8722</f>
        <v>136844694.27080992</v>
      </c>
      <c r="G29" s="97">
        <f>'SEKTÖR (U S D)'!G29*2.1724</f>
        <v>168748645.75466388</v>
      </c>
      <c r="H29" s="98">
        <f t="shared" si="2"/>
        <v>23.313984991422014</v>
      </c>
      <c r="I29" s="98">
        <f t="shared" si="3"/>
        <v>59.23286005849512</v>
      </c>
      <c r="J29" s="97">
        <f>'SEKTÖR (U S D)'!J29*1.8567</f>
        <v>163204167.3159672</v>
      </c>
      <c r="K29" s="97">
        <f>'SEKTÖR (U S D)'!K29*2.1498</f>
        <v>201324079.16219756</v>
      </c>
      <c r="L29" s="98">
        <f t="shared" si="4"/>
        <v>23.35719269498143</v>
      </c>
      <c r="M29" s="98">
        <f t="shared" si="5"/>
        <v>59.0775067344361</v>
      </c>
    </row>
    <row r="30" spans="1:13" ht="14.25">
      <c r="A30" s="15" t="s">
        <v>25</v>
      </c>
      <c r="B30" s="99">
        <f>'SEKTÖR (U S D)'!B30*1.9903</f>
        <v>2655272.063752945</v>
      </c>
      <c r="C30" s="99">
        <f>'SEKTÖR (U S D)'!C30*2.2583</f>
        <v>3395761.3004175853</v>
      </c>
      <c r="D30" s="100">
        <f t="shared" si="0"/>
        <v>27.88750903431106</v>
      </c>
      <c r="E30" s="100">
        <f t="shared" si="1"/>
        <v>11.935197439724483</v>
      </c>
      <c r="F30" s="99">
        <f>'SEKTÖR (U S D)'!F30*1.8722</f>
        <v>26737195.305465788</v>
      </c>
      <c r="G30" s="99">
        <f>'SEKTÖR (U S D)'!G30*2.1724</f>
        <v>34488537.774794936</v>
      </c>
      <c r="H30" s="100">
        <f t="shared" si="2"/>
        <v>28.990858542835156</v>
      </c>
      <c r="I30" s="100">
        <f t="shared" si="3"/>
        <v>12.105902968884065</v>
      </c>
      <c r="J30" s="99">
        <f>'SEKTÖR (U S D)'!J30*1.8567</f>
        <v>31718144.2124862</v>
      </c>
      <c r="K30" s="99">
        <f>'SEKTÖR (U S D)'!K30*2.1498</f>
        <v>40748601.3179418</v>
      </c>
      <c r="L30" s="100">
        <f t="shared" si="4"/>
        <v>28.470950396589277</v>
      </c>
      <c r="M30" s="100">
        <f t="shared" si="5"/>
        <v>11.95746568814596</v>
      </c>
    </row>
    <row r="31" spans="1:13" ht="14.25">
      <c r="A31" s="15" t="s">
        <v>26</v>
      </c>
      <c r="B31" s="99">
        <f>'SEKTÖR (U S D)'!B31*1.9903</f>
        <v>3481867.358882744</v>
      </c>
      <c r="C31" s="99">
        <f>'SEKTÖR (U S D)'!C31*2.2583</f>
        <v>3868985.5464194333</v>
      </c>
      <c r="D31" s="100">
        <f t="shared" si="0"/>
        <v>11.118119894748297</v>
      </c>
      <c r="E31" s="100">
        <f t="shared" si="1"/>
        <v>13.598454750714586</v>
      </c>
      <c r="F31" s="99">
        <f>'SEKTÖR (U S D)'!F31*1.8722</f>
        <v>32694908.107332703</v>
      </c>
      <c r="G31" s="99">
        <f>'SEKTÖR (U S D)'!G31*2.1724</f>
        <v>40500014.23728911</v>
      </c>
      <c r="H31" s="100">
        <f t="shared" si="2"/>
        <v>23.87254340747299</v>
      </c>
      <c r="I31" s="100">
        <f t="shared" si="3"/>
        <v>14.216005497146952</v>
      </c>
      <c r="J31" s="99">
        <f>'SEKTÖR (U S D)'!J31*1.8567</f>
        <v>38726173.5855642</v>
      </c>
      <c r="K31" s="99">
        <f>'SEKTÖR (U S D)'!K31*2.1498</f>
        <v>48333243.06953339</v>
      </c>
      <c r="L31" s="100">
        <f t="shared" si="4"/>
        <v>24.80769101223669</v>
      </c>
      <c r="M31" s="100">
        <f t="shared" si="5"/>
        <v>14.183139467569724</v>
      </c>
    </row>
    <row r="32" spans="1:13" ht="14.25">
      <c r="A32" s="15" t="s">
        <v>27</v>
      </c>
      <c r="B32" s="99">
        <f>'SEKTÖR (U S D)'!B32*1.9903</f>
        <v>95401.41814530599</v>
      </c>
      <c r="C32" s="99">
        <f>'SEKTÖR (U S D)'!C32*2.2583</f>
        <v>397340.182954935</v>
      </c>
      <c r="D32" s="100">
        <f t="shared" si="0"/>
        <v>316.4929522847824</v>
      </c>
      <c r="E32" s="100">
        <f t="shared" si="1"/>
        <v>1.3965450203229013</v>
      </c>
      <c r="F32" s="99">
        <f>'SEKTÖR (U S D)'!F32*1.8722</f>
        <v>1889333.587832614</v>
      </c>
      <c r="G32" s="99">
        <f>'SEKTÖR (U S D)'!G32*2.1724</f>
        <v>2287392.708071208</v>
      </c>
      <c r="H32" s="100">
        <f t="shared" si="2"/>
        <v>21.06875793677258</v>
      </c>
      <c r="I32" s="100">
        <f t="shared" si="3"/>
        <v>0.802903108170629</v>
      </c>
      <c r="J32" s="99">
        <f>'SEKTÖR (U S D)'!J32*1.8567</f>
        <v>2198518.0949466005</v>
      </c>
      <c r="K32" s="99">
        <f>'SEKTÖR (U S D)'!K32*2.1498</f>
        <v>2595611.1138905995</v>
      </c>
      <c r="L32" s="100">
        <f t="shared" si="4"/>
        <v>18.061849018060684</v>
      </c>
      <c r="M32" s="100">
        <f t="shared" si="5"/>
        <v>0.7616686175790641</v>
      </c>
    </row>
    <row r="33" spans="1:13" ht="14.25">
      <c r="A33" s="15" t="s">
        <v>187</v>
      </c>
      <c r="B33" s="99">
        <f>'SEKTÖR (U S D)'!B33*1.9903</f>
        <v>2098354.176412689</v>
      </c>
      <c r="C33" s="99">
        <f>'SEKTÖR (U S D)'!C33*2.2583</f>
        <v>2379886.6266582883</v>
      </c>
      <c r="D33" s="100">
        <f t="shared" si="0"/>
        <v>13.416822260525265</v>
      </c>
      <c r="E33" s="100">
        <f t="shared" si="1"/>
        <v>8.364668261527564</v>
      </c>
      <c r="F33" s="99">
        <f>'SEKTÖR (U S D)'!F33*1.8722</f>
        <v>17696334.02426692</v>
      </c>
      <c r="G33" s="99">
        <f>'SEKTÖR (U S D)'!G33*2.1724</f>
        <v>21674744.40325042</v>
      </c>
      <c r="H33" s="100">
        <f t="shared" si="2"/>
        <v>22.481551114077735</v>
      </c>
      <c r="I33" s="100">
        <f t="shared" si="3"/>
        <v>7.608103142397509</v>
      </c>
      <c r="J33" s="99">
        <f>'SEKTÖR (U S D)'!J33*1.8567</f>
        <v>21389235.228209697</v>
      </c>
      <c r="K33" s="99">
        <f>'SEKTÖR (U S D)'!K33*2.1498</f>
        <v>26268756.987165596</v>
      </c>
      <c r="L33" s="100">
        <f t="shared" si="4"/>
        <v>22.81297908454636</v>
      </c>
      <c r="M33" s="100">
        <f t="shared" si="5"/>
        <v>7.70843047822537</v>
      </c>
    </row>
    <row r="34" spans="1:13" ht="14.25">
      <c r="A34" s="15" t="s">
        <v>28</v>
      </c>
      <c r="B34" s="99">
        <f>'SEKTÖR (U S D)'!B34*1.9903</f>
        <v>896263.53793418</v>
      </c>
      <c r="C34" s="99">
        <f>'SEKTÖR (U S D)'!C34*2.2583</f>
        <v>1121102.487450143</v>
      </c>
      <c r="D34" s="100">
        <f t="shared" si="0"/>
        <v>25.086254209805293</v>
      </c>
      <c r="E34" s="100">
        <f t="shared" si="1"/>
        <v>3.9403769447040506</v>
      </c>
      <c r="F34" s="99">
        <f>'SEKTÖR (U S D)'!F34*1.8722</f>
        <v>8782360.409117173</v>
      </c>
      <c r="G34" s="99">
        <f>'SEKTÖR (U S D)'!G34*2.1724</f>
        <v>10911635.265707249</v>
      </c>
      <c r="H34" s="100">
        <f t="shared" si="2"/>
        <v>24.244904073620408</v>
      </c>
      <c r="I34" s="100">
        <f t="shared" si="3"/>
        <v>3.8301188244357474</v>
      </c>
      <c r="J34" s="99">
        <f>'SEKTÖR (U S D)'!J34*1.8567</f>
        <v>10475883.0725355</v>
      </c>
      <c r="K34" s="99">
        <f>'SEKTÖR (U S D)'!K34*2.1498</f>
        <v>13170620.411028</v>
      </c>
      <c r="L34" s="100">
        <f t="shared" si="4"/>
        <v>25.72324757573193</v>
      </c>
      <c r="M34" s="100">
        <f t="shared" si="5"/>
        <v>3.8648502417951653</v>
      </c>
    </row>
    <row r="35" spans="1:13" ht="14.25">
      <c r="A35" s="15" t="s">
        <v>29</v>
      </c>
      <c r="B35" s="99">
        <f>'SEKTÖR (U S D)'!B35*1.9903</f>
        <v>1064586.718927745</v>
      </c>
      <c r="C35" s="99">
        <f>'SEKTÖR (U S D)'!C35*2.2583</f>
        <v>1273683.4665653782</v>
      </c>
      <c r="D35" s="100">
        <f t="shared" si="0"/>
        <v>19.641119311373348</v>
      </c>
      <c r="E35" s="100">
        <f t="shared" si="1"/>
        <v>4.4766584881278675</v>
      </c>
      <c r="F35" s="99">
        <f>'SEKTÖR (U S D)'!F35*1.8722</f>
        <v>10495547.730143037</v>
      </c>
      <c r="G35" s="99">
        <f>'SEKTÖR (U S D)'!G35*2.1724</f>
        <v>12933420.967009066</v>
      </c>
      <c r="H35" s="100">
        <f t="shared" si="2"/>
        <v>23.227689488415148</v>
      </c>
      <c r="I35" s="100">
        <f t="shared" si="3"/>
        <v>4.539790590854454</v>
      </c>
      <c r="J35" s="99">
        <f>'SEKTÖR (U S D)'!J35*1.8567</f>
        <v>12544741.547546402</v>
      </c>
      <c r="K35" s="99">
        <f>'SEKTÖR (U S D)'!K35*2.1498</f>
        <v>15429887.4273024</v>
      </c>
      <c r="L35" s="100">
        <f t="shared" si="4"/>
        <v>22.998846718530423</v>
      </c>
      <c r="M35" s="100">
        <f t="shared" si="5"/>
        <v>4.5278204285918875</v>
      </c>
    </row>
    <row r="36" spans="1:13" ht="14.25">
      <c r="A36" s="15" t="s">
        <v>30</v>
      </c>
      <c r="B36" s="99">
        <f>'SEKTÖR (U S D)'!B36*1.9903</f>
        <v>2078265.375896983</v>
      </c>
      <c r="C36" s="99">
        <f>'SEKTÖR (U S D)'!C36*2.2583</f>
        <v>2377415.9959627</v>
      </c>
      <c r="D36" s="100">
        <f t="shared" si="0"/>
        <v>14.39424548641209</v>
      </c>
      <c r="E36" s="100">
        <f t="shared" si="1"/>
        <v>8.355984652008583</v>
      </c>
      <c r="F36" s="99">
        <f>'SEKTÖR (U S D)'!F36*1.8722</f>
        <v>21530917.60459363</v>
      </c>
      <c r="G36" s="99">
        <f>'SEKTÖR (U S D)'!G36*2.1724</f>
        <v>24244666.879623886</v>
      </c>
      <c r="H36" s="100">
        <f t="shared" si="2"/>
        <v>12.60396479549611</v>
      </c>
      <c r="I36" s="100">
        <f t="shared" si="3"/>
        <v>8.510177690749869</v>
      </c>
      <c r="J36" s="99">
        <f>'SEKTÖR (U S D)'!J36*1.8567</f>
        <v>25830997.644502796</v>
      </c>
      <c r="K36" s="99">
        <f>'SEKTÖR (U S D)'!K36*2.1498</f>
        <v>28976454.364857</v>
      </c>
      <c r="L36" s="100">
        <f t="shared" si="4"/>
        <v>12.17706247216356</v>
      </c>
      <c r="M36" s="100">
        <f t="shared" si="5"/>
        <v>8.502990228509901</v>
      </c>
    </row>
    <row r="37" spans="1:13" ht="14.25">
      <c r="A37" s="15" t="s">
        <v>188</v>
      </c>
      <c r="B37" s="99">
        <f>'SEKTÖR (U S D)'!B37*1.9903</f>
        <v>480196.411255548</v>
      </c>
      <c r="C37" s="99">
        <f>'SEKTÖR (U S D)'!C37*2.2583</f>
        <v>555496.584949724</v>
      </c>
      <c r="D37" s="100">
        <f t="shared" si="0"/>
        <v>15.681119627131746</v>
      </c>
      <c r="E37" s="100">
        <f t="shared" si="1"/>
        <v>1.9524226916810488</v>
      </c>
      <c r="F37" s="99">
        <f>'SEKTÖR (U S D)'!F37*1.8722</f>
        <v>4944641.840206289</v>
      </c>
      <c r="G37" s="99">
        <f>'SEKTÖR (U S D)'!G37*2.1724</f>
        <v>5763914.033234272</v>
      </c>
      <c r="H37" s="100">
        <f t="shared" si="2"/>
        <v>16.56888849595229</v>
      </c>
      <c r="I37" s="100">
        <f t="shared" si="3"/>
        <v>2.023205056211989</v>
      </c>
      <c r="J37" s="99">
        <f>'SEKTÖR (U S D)'!J37*1.8567</f>
        <v>5833882.0801161</v>
      </c>
      <c r="K37" s="99">
        <f>'SEKTÖR (U S D)'!K37*2.1498</f>
        <v>6803481.796444201</v>
      </c>
      <c r="L37" s="100">
        <f t="shared" si="4"/>
        <v>16.620145951061208</v>
      </c>
      <c r="M37" s="100">
        <f t="shared" si="5"/>
        <v>1.9964464425699768</v>
      </c>
    </row>
    <row r="38" spans="1:13" ht="14.25">
      <c r="A38" s="15" t="s">
        <v>31</v>
      </c>
      <c r="B38" s="99">
        <f>'SEKTÖR (U S D)'!B38*1.9903</f>
        <v>385756.26768676395</v>
      </c>
      <c r="C38" s="99">
        <f>'SEKTÖR (U S D)'!C38*2.2583</f>
        <v>745752.3603692801</v>
      </c>
      <c r="D38" s="100">
        <f t="shared" si="0"/>
        <v>93.32216294015858</v>
      </c>
      <c r="E38" s="100">
        <f t="shared" si="1"/>
        <v>2.6211211197481346</v>
      </c>
      <c r="F38" s="99">
        <f>'SEKTÖR (U S D)'!F38*1.8722</f>
        <v>3415755.788848854</v>
      </c>
      <c r="G38" s="99">
        <f>'SEKTÖR (U S D)'!G38*2.1724</f>
        <v>4780360.7304399</v>
      </c>
      <c r="H38" s="100">
        <f t="shared" si="2"/>
        <v>39.95030751454666</v>
      </c>
      <c r="I38" s="100">
        <f t="shared" si="3"/>
        <v>1.6779656921628732</v>
      </c>
      <c r="J38" s="99">
        <f>'SEKTÖR (U S D)'!J38*1.8567</f>
        <v>4157159.7089943</v>
      </c>
      <c r="K38" s="99">
        <f>'SEKTÖR (U S D)'!K38*2.1498</f>
        <v>5652985.104898801</v>
      </c>
      <c r="L38" s="100">
        <f t="shared" si="4"/>
        <v>35.98190833679495</v>
      </c>
      <c r="M38" s="100">
        <f t="shared" si="5"/>
        <v>1.6588391562206835</v>
      </c>
    </row>
    <row r="39" spans="1:13" ht="14.25">
      <c r="A39" s="15" t="s">
        <v>189</v>
      </c>
      <c r="B39" s="99">
        <f>'SEKTÖR (U S D)'!B39*1.9903</f>
        <v>258425.40335625</v>
      </c>
      <c r="C39" s="99">
        <f>'SEKTÖR (U S D)'!C39*2.2583</f>
        <v>272448.943044113</v>
      </c>
      <c r="D39" s="100">
        <f t="shared" si="0"/>
        <v>5.42653295911895</v>
      </c>
      <c r="E39" s="100">
        <f t="shared" si="1"/>
        <v>0.95758554262217</v>
      </c>
      <c r="F39" s="99">
        <f>'SEKTÖR (U S D)'!F39*1.8722</f>
        <v>2089626.158075456</v>
      </c>
      <c r="G39" s="99">
        <f>'SEKTÖR (U S D)'!G39*2.1724</f>
        <v>2882974.708962108</v>
      </c>
      <c r="H39" s="100">
        <f t="shared" si="2"/>
        <v>37.96605186151217</v>
      </c>
      <c r="I39" s="100">
        <f t="shared" si="3"/>
        <v>1.011959750695739</v>
      </c>
      <c r="J39" s="99">
        <f>'SEKTÖR (U S D)'!J39*1.8567</f>
        <v>2552788.2004308</v>
      </c>
      <c r="K39" s="99">
        <f>'SEKTÖR (U S D)'!K39*2.1498</f>
        <v>3439166.2988406</v>
      </c>
      <c r="L39" s="100">
        <f t="shared" si="4"/>
        <v>34.721960022387194</v>
      </c>
      <c r="M39" s="100">
        <f t="shared" si="5"/>
        <v>1.0092055109657825</v>
      </c>
    </row>
    <row r="40" spans="1:13" ht="14.25">
      <c r="A40" s="12" t="s">
        <v>32</v>
      </c>
      <c r="B40" s="99">
        <f>'SEKTÖR (U S D)'!B40*1.9903</f>
        <v>720890.412989292</v>
      </c>
      <c r="C40" s="99">
        <f>'SEKTÖR (U S D)'!C40*2.2583</f>
        <v>792601.7814464531</v>
      </c>
      <c r="D40" s="100">
        <f t="shared" si="0"/>
        <v>9.94761022827284</v>
      </c>
      <c r="E40" s="100">
        <f t="shared" si="1"/>
        <v>2.7857843693187356</v>
      </c>
      <c r="F40" s="99">
        <f>'SEKTÖR (U S D)'!F40*1.8722</f>
        <v>6401114.613826483</v>
      </c>
      <c r="G40" s="99">
        <f>'SEKTÖR (U S D)'!G40*2.1724</f>
        <v>8073953.372011608</v>
      </c>
      <c r="H40" s="100">
        <f t="shared" si="2"/>
        <v>26.133554218382134</v>
      </c>
      <c r="I40" s="100">
        <f t="shared" si="3"/>
        <v>2.8340574116279127</v>
      </c>
      <c r="J40" s="99">
        <f>'SEKTÖR (U S D)'!J40*1.8567</f>
        <v>7584212.7007434</v>
      </c>
      <c r="K40" s="99">
        <f>'SEKTÖR (U S D)'!K40*2.1498</f>
        <v>9667148.718441</v>
      </c>
      <c r="L40" s="100">
        <f t="shared" si="4"/>
        <v>27.464103393268925</v>
      </c>
      <c r="M40" s="100">
        <f t="shared" si="5"/>
        <v>2.8367746465954307</v>
      </c>
    </row>
    <row r="41" spans="1:13" ht="14.25">
      <c r="A41" s="15" t="s">
        <v>33</v>
      </c>
      <c r="B41" s="99">
        <f>'SEKTÖR (U S D)'!B41*1.9903</f>
        <v>13033.154354883</v>
      </c>
      <c r="C41" s="99">
        <f>'SEKTÖR (U S D)'!C41*2.2583</f>
        <v>21029.780893165</v>
      </c>
      <c r="D41" s="100">
        <f t="shared" si="0"/>
        <v>61.35603339406461</v>
      </c>
      <c r="E41" s="100">
        <f t="shared" si="1"/>
        <v>0.07391408431540943</v>
      </c>
      <c r="F41" s="99">
        <f>'SEKTÖR (U S D)'!F41*1.8722</f>
        <v>166959.10110096802</v>
      </c>
      <c r="G41" s="99">
        <f>'SEKTÖR (U S D)'!G41*2.1724</f>
        <v>207030.674270148</v>
      </c>
      <c r="H41" s="100">
        <f t="shared" si="2"/>
        <v>24.00083188334059</v>
      </c>
      <c r="I41" s="100">
        <f t="shared" si="3"/>
        <v>0.07267032515738359</v>
      </c>
      <c r="J41" s="99">
        <f>'SEKTÖR (U S D)'!J41*1.8567</f>
        <v>192431.23803449998</v>
      </c>
      <c r="K41" s="99">
        <f>'SEKTÖR (U S D)'!K41*2.1498</f>
        <v>238122.56045340002</v>
      </c>
      <c r="L41" s="100">
        <f t="shared" si="4"/>
        <v>23.744233465207078</v>
      </c>
      <c r="M41" s="100">
        <f t="shared" si="5"/>
        <v>0.06987583019055171</v>
      </c>
    </row>
    <row r="42" spans="1:13" ht="16.5">
      <c r="A42" s="93" t="s">
        <v>34</v>
      </c>
      <c r="B42" s="94">
        <f>'SEKTÖR (U S D)'!B42*1.9903</f>
        <v>765756.179344065</v>
      </c>
      <c r="C42" s="94">
        <f>'SEKTÖR (U S D)'!C42*2.2583</f>
        <v>786300.0065427871</v>
      </c>
      <c r="D42" s="101">
        <f t="shared" si="0"/>
        <v>2.682815725538066</v>
      </c>
      <c r="E42" s="101">
        <f t="shared" si="1"/>
        <v>2.7636353072846327</v>
      </c>
      <c r="F42" s="94">
        <f>'SEKTÖR (U S D)'!F42*1.8722</f>
        <v>7816429.662395244</v>
      </c>
      <c r="G42" s="94">
        <f>'SEKTÖR (U S D)'!G42*2.1724</f>
        <v>8458540.040543228</v>
      </c>
      <c r="H42" s="101">
        <f t="shared" si="2"/>
        <v>8.21488078165879</v>
      </c>
      <c r="I42" s="101">
        <f t="shared" si="3"/>
        <v>2.9690520850110427</v>
      </c>
      <c r="J42" s="94">
        <f>'SEKTÖR (U S D)'!J42*1.8567</f>
        <v>9282892.981642202</v>
      </c>
      <c r="K42" s="94">
        <f>'SEKTÖR (U S D)'!K42*2.1498</f>
        <v>10219062.233172601</v>
      </c>
      <c r="L42" s="101">
        <f t="shared" si="4"/>
        <v>10.084886827649125</v>
      </c>
      <c r="M42" s="101">
        <f t="shared" si="5"/>
        <v>2.9987308046420478</v>
      </c>
    </row>
    <row r="43" spans="1:13" ht="14.25">
      <c r="A43" s="15" t="s">
        <v>35</v>
      </c>
      <c r="B43" s="99">
        <f>'SEKTÖR (U S D)'!B43*1.9903</f>
        <v>765756.179344065</v>
      </c>
      <c r="C43" s="99">
        <f>'SEKTÖR (U S D)'!C43*2.2583</f>
        <v>786300.0065427871</v>
      </c>
      <c r="D43" s="100">
        <f t="shared" si="0"/>
        <v>2.682815725538066</v>
      </c>
      <c r="E43" s="100">
        <f t="shared" si="1"/>
        <v>2.7636353072846327</v>
      </c>
      <c r="F43" s="99">
        <f>'SEKTÖR (U S D)'!F43*1.8722</f>
        <v>7816429.662395244</v>
      </c>
      <c r="G43" s="99">
        <f>'SEKTÖR (U S D)'!G43*2.1724</f>
        <v>8458540.040543228</v>
      </c>
      <c r="H43" s="100">
        <f t="shared" si="2"/>
        <v>8.21488078165879</v>
      </c>
      <c r="I43" s="100">
        <f t="shared" si="3"/>
        <v>2.9690520850110427</v>
      </c>
      <c r="J43" s="99">
        <f>'SEKTÖR (U S D)'!J43*1.8567</f>
        <v>9282892.981642202</v>
      </c>
      <c r="K43" s="99">
        <f>'SEKTÖR (U S D)'!K43*2.1498</f>
        <v>10219062.233172601</v>
      </c>
      <c r="L43" s="100">
        <f t="shared" si="4"/>
        <v>10.084886827649125</v>
      </c>
      <c r="M43" s="100">
        <f t="shared" si="5"/>
        <v>2.9987308046420478</v>
      </c>
    </row>
    <row r="44" spans="1:13" ht="18">
      <c r="A44" s="102" t="s">
        <v>36</v>
      </c>
      <c r="B44" s="131">
        <f>'SEKTÖR (U S D)'!B44*1.9903</f>
        <v>23511223.406157862</v>
      </c>
      <c r="C44" s="131">
        <f>'SEKTÖR (U S D)'!C44*2.2583</f>
        <v>28451655.848736208</v>
      </c>
      <c r="D44" s="132">
        <f>(C44-B44)/B44*100</f>
        <v>21.013081102723007</v>
      </c>
      <c r="E44" s="133">
        <f>C44/C$46*100</f>
        <v>100</v>
      </c>
      <c r="F44" s="131">
        <f>'SEKTÖR (U S D)'!F44*1.8722</f>
        <v>222125243.00167775</v>
      </c>
      <c r="G44" s="131">
        <f>'SEKTÖR (U S D)'!G44*2.1724</f>
        <v>272450584.9958465</v>
      </c>
      <c r="H44" s="132">
        <f>(G44-F44)/F44*100</f>
        <v>22.65629124997227</v>
      </c>
      <c r="I44" s="132">
        <f t="shared" si="3"/>
        <v>95.633522282463</v>
      </c>
      <c r="J44" s="131">
        <f>'SEKTÖR (U S D)'!J44*1.8567</f>
        <v>265804214.33085027</v>
      </c>
      <c r="K44" s="131">
        <f>'SEKTÖR (U S D)'!K44*2.1498</f>
        <v>327125324.815491</v>
      </c>
      <c r="L44" s="132">
        <f>(K44-J44)/J44*100</f>
        <v>23.07002943464</v>
      </c>
      <c r="M44" s="132">
        <f t="shared" si="5"/>
        <v>95.99322972301738</v>
      </c>
    </row>
    <row r="45" spans="1:13" ht="14.25">
      <c r="A45" s="103" t="s">
        <v>37</v>
      </c>
      <c r="B45" s="99">
        <f>'SEKTÖR (U S D)'!B45*1.9903</f>
        <v>0</v>
      </c>
      <c r="C45" s="99">
        <f>'SEKTÖR (U S D)'!C45*2.2583</f>
        <v>0</v>
      </c>
      <c r="D45" s="100"/>
      <c r="E45" s="100"/>
      <c r="F45" s="99">
        <f>'SEKTÖR (U S D)'!F45*1.8722</f>
        <v>10375321.756051697</v>
      </c>
      <c r="G45" s="99">
        <f>'SEKTÖR (U S D)'!G45*2.1724</f>
        <v>12439669.481173549</v>
      </c>
      <c r="H45" s="100">
        <f>(G45-F45)/F45*100</f>
        <v>19.896710421705848</v>
      </c>
      <c r="I45" s="100">
        <f t="shared" si="3"/>
        <v>4.366477717537005</v>
      </c>
      <c r="J45" s="99">
        <f>'SEKTÖR (U S D)'!J45*1.8567</f>
        <v>13711351.446172861</v>
      </c>
      <c r="K45" s="99">
        <f>'SEKTÖR (U S D)'!K45*2.1498</f>
        <v>13654254.910486767</v>
      </c>
      <c r="L45" s="100">
        <f>(K45-J45)/J45*100</f>
        <v>-0.41641800161158593</v>
      </c>
      <c r="M45" s="100">
        <f t="shared" si="5"/>
        <v>4.00677027698262</v>
      </c>
    </row>
    <row r="46" spans="1:13" s="27" customFormat="1" ht="18">
      <c r="A46" s="104" t="s">
        <v>38</v>
      </c>
      <c r="B46" s="105">
        <f>'SEKTÖR (U S D)'!B46*1.9903</f>
        <v>23511223.406157862</v>
      </c>
      <c r="C46" s="105">
        <f>'SEKTÖR (U S D)'!C46*2.2583</f>
        <v>28451655.848736208</v>
      </c>
      <c r="D46" s="106">
        <f>(C46-B46)/B46*100</f>
        <v>21.013081102723007</v>
      </c>
      <c r="E46" s="107">
        <f>C46/C$46*100</f>
        <v>100</v>
      </c>
      <c r="F46" s="105">
        <f>'SEKTÖR (U S D)'!F46*1.8722</f>
        <v>232500564.75772944</v>
      </c>
      <c r="G46" s="105">
        <f>'SEKTÖR (U S D)'!G46*2.1724</f>
        <v>284890254.47702</v>
      </c>
      <c r="H46" s="106">
        <f>(G46-F46)/F46*100</f>
        <v>22.533145144779223</v>
      </c>
      <c r="I46" s="107">
        <f t="shared" si="3"/>
        <v>100</v>
      </c>
      <c r="J46" s="105">
        <f>'SEKTÖR (U S D)'!J46*1.8567</f>
        <v>279515565.77702314</v>
      </c>
      <c r="K46" s="105">
        <f>'SEKTÖR (U S D)'!K46*2.1498</f>
        <v>340779579.7259778</v>
      </c>
      <c r="L46" s="106">
        <f>(K46-J46)/J46*100</f>
        <v>21.9179256720989</v>
      </c>
      <c r="M46" s="107">
        <f t="shared" si="5"/>
        <v>100</v>
      </c>
    </row>
    <row r="47" spans="1:9" s="27" customFormat="1" ht="18">
      <c r="A47" s="28"/>
      <c r="B47" s="29"/>
      <c r="C47" s="29"/>
      <c r="D47" s="30"/>
      <c r="E47" s="31"/>
      <c r="F47" s="31"/>
      <c r="G47" s="31"/>
      <c r="H47" s="31"/>
      <c r="I47" s="31"/>
    </row>
    <row r="48" ht="12.75">
      <c r="A48" s="21" t="s">
        <v>185</v>
      </c>
    </row>
    <row r="50" ht="12.75">
      <c r="A50" s="32" t="s">
        <v>40</v>
      </c>
    </row>
  </sheetData>
  <sheetProtection/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70" zoomScaleNormal="70" zoomScalePageLayoutView="0" workbookViewId="0" topLeftCell="A16">
      <selection activeCell="D7" sqref="D7"/>
    </sheetView>
  </sheetViews>
  <sheetFormatPr defaultColWidth="9.140625" defaultRowHeight="12.75"/>
  <cols>
    <col min="1" max="1" width="48.7109375" style="21" customWidth="1"/>
    <col min="2" max="2" width="14.421875" style="21" customWidth="1"/>
    <col min="3" max="3" width="17.8515625" style="21" bestFit="1" customWidth="1"/>
    <col min="4" max="4" width="14.421875" style="21" customWidth="1"/>
    <col min="5" max="5" width="17.8515625" style="21" bestFit="1" customWidth="1"/>
    <col min="6" max="6" width="18.00390625" style="21" bestFit="1" customWidth="1"/>
    <col min="7" max="7" width="22.140625" style="21" bestFit="1" customWidth="1"/>
    <col min="8" max="16384" width="9.140625" style="21" customWidth="1"/>
  </cols>
  <sheetData>
    <row r="1" ht="12.75">
      <c r="B1" s="23"/>
    </row>
    <row r="2" ht="12.75">
      <c r="B2" s="23"/>
    </row>
    <row r="3" ht="12.75">
      <c r="B3" s="23"/>
    </row>
    <row r="4" spans="2:3" ht="12.75">
      <c r="B4" s="23"/>
      <c r="C4" s="23"/>
    </row>
    <row r="5" spans="1:7" ht="26.25">
      <c r="A5" s="149" t="s">
        <v>41</v>
      </c>
      <c r="B5" s="150"/>
      <c r="C5" s="150"/>
      <c r="D5" s="150"/>
      <c r="E5" s="150"/>
      <c r="F5" s="150"/>
      <c r="G5" s="151"/>
    </row>
    <row r="6" spans="1:7" ht="18">
      <c r="A6" s="91"/>
      <c r="B6" s="152" t="s">
        <v>211</v>
      </c>
      <c r="C6" s="152"/>
      <c r="D6" s="152" t="s">
        <v>212</v>
      </c>
      <c r="E6" s="152"/>
      <c r="F6" s="152" t="s">
        <v>186</v>
      </c>
      <c r="G6" s="152"/>
    </row>
    <row r="7" spans="1:7" ht="30">
      <c r="A7" s="92" t="s">
        <v>2</v>
      </c>
      <c r="B7" s="108" t="s">
        <v>42</v>
      </c>
      <c r="C7" s="108" t="s">
        <v>43</v>
      </c>
      <c r="D7" s="108" t="s">
        <v>42</v>
      </c>
      <c r="E7" s="108" t="s">
        <v>43</v>
      </c>
      <c r="F7" s="108" t="s">
        <v>42</v>
      </c>
      <c r="G7" s="108" t="s">
        <v>43</v>
      </c>
    </row>
    <row r="8" spans="1:7" ht="16.5">
      <c r="A8" s="93" t="s">
        <v>3</v>
      </c>
      <c r="B8" s="101">
        <f>'SEKTÖR (U S D)'!D8</f>
        <v>10.540315771654068</v>
      </c>
      <c r="C8" s="101">
        <f>'SEKTÖR (TL)'!D8</f>
        <v>25.424908359104876</v>
      </c>
      <c r="D8" s="101">
        <f>'SEKTÖR (U S D)'!H8</f>
        <v>6.565716738307373</v>
      </c>
      <c r="E8" s="101">
        <f>'SEKTÖR (TL)'!H8</f>
        <v>23.65311560853485</v>
      </c>
      <c r="F8" s="101">
        <f>'SEKTÖR (U S D)'!L8</f>
        <v>8.463242380957817</v>
      </c>
      <c r="G8" s="101">
        <f>'SEKTÖR (TL)'!L8</f>
        <v>25.585327985448973</v>
      </c>
    </row>
    <row r="9" spans="1:7" s="26" customFormat="1" ht="15.75">
      <c r="A9" s="96" t="s">
        <v>4</v>
      </c>
      <c r="B9" s="98">
        <f>'SEKTÖR (U S D)'!D9</f>
        <v>15.197522347362161</v>
      </c>
      <c r="C9" s="98">
        <f>'SEKTÖR (TL)'!D9</f>
        <v>30.709222085639343</v>
      </c>
      <c r="D9" s="98">
        <f>'SEKTÖR (U S D)'!H9</f>
        <v>5.782130996336792</v>
      </c>
      <c r="E9" s="98">
        <f>'SEKTÖR (TL)'!H9</f>
        <v>22.74388493560626</v>
      </c>
      <c r="F9" s="98">
        <f>'SEKTÖR (U S D)'!L9</f>
        <v>7.698164729702646</v>
      </c>
      <c r="G9" s="98">
        <f>'SEKTÖR (TL)'!L9</f>
        <v>24.699474624826163</v>
      </c>
    </row>
    <row r="10" spans="1:7" ht="14.25">
      <c r="A10" s="15" t="s">
        <v>5</v>
      </c>
      <c r="B10" s="100">
        <f>'SEKTÖR (U S D)'!D10</f>
        <v>5.750774181087768</v>
      </c>
      <c r="C10" s="100">
        <f>'SEKTÖR (TL)'!D10</f>
        <v>19.99044030204016</v>
      </c>
      <c r="D10" s="100">
        <f>'SEKTÖR (U S D)'!H10</f>
        <v>4.302164774193354</v>
      </c>
      <c r="E10" s="100">
        <f>'SEKTÖR (TL)'!H10</f>
        <v>21.026611876646534</v>
      </c>
      <c r="F10" s="100">
        <f>'SEKTÖR (U S D)'!L10</f>
        <v>7.444191758865724</v>
      </c>
      <c r="G10" s="100">
        <f>'SEKTÖR (TL)'!L10</f>
        <v>24.405409297791522</v>
      </c>
    </row>
    <row r="11" spans="1:7" ht="14.25">
      <c r="A11" s="15" t="s">
        <v>6</v>
      </c>
      <c r="B11" s="100">
        <f>'SEKTÖR (U S D)'!D11</f>
        <v>-2.168600223871887</v>
      </c>
      <c r="C11" s="100">
        <f>'SEKTÖR (TL)'!D11</f>
        <v>11.00469784174754</v>
      </c>
      <c r="D11" s="100">
        <f>'SEKTÖR (U S D)'!H11</f>
        <v>4.100917166077681</v>
      </c>
      <c r="E11" s="100">
        <f>'SEKTÖR (TL)'!H11</f>
        <v>20.793094996040555</v>
      </c>
      <c r="F11" s="100">
        <f>'SEKTÖR (U S D)'!L11</f>
        <v>7.626661562072219</v>
      </c>
      <c r="G11" s="100">
        <f>'SEKTÖR (TL)'!L11</f>
        <v>24.616683915626016</v>
      </c>
    </row>
    <row r="12" spans="1:7" ht="14.25">
      <c r="A12" s="15" t="s">
        <v>7</v>
      </c>
      <c r="B12" s="100">
        <f>'SEKTÖR (U S D)'!D12</f>
        <v>3.000798394663437</v>
      </c>
      <c r="C12" s="100">
        <f>'SEKTÖR (TL)'!D12</f>
        <v>16.870171840761934</v>
      </c>
      <c r="D12" s="100">
        <f>'SEKTÖR (U S D)'!H12</f>
        <v>9.8063624770893</v>
      </c>
      <c r="E12" s="100">
        <f>'SEKTÖR (TL)'!H12</f>
        <v>27.413386307674827</v>
      </c>
      <c r="F12" s="100">
        <f>'SEKTÖR (U S D)'!L12</f>
        <v>10.694700699844727</v>
      </c>
      <c r="G12" s="100">
        <f>'SEKTÖR (TL)'!L12</f>
        <v>28.16904592261873</v>
      </c>
    </row>
    <row r="13" spans="1:7" ht="14.25">
      <c r="A13" s="15" t="s">
        <v>8</v>
      </c>
      <c r="B13" s="100">
        <f>'SEKTÖR (U S D)'!D13</f>
        <v>27.4667909545396</v>
      </c>
      <c r="C13" s="100">
        <f>'SEKTÖR (TL)'!D13</f>
        <v>44.630585345242835</v>
      </c>
      <c r="D13" s="100">
        <f>'SEKTÖR (U S D)'!H13</f>
        <v>2.0207519973414048</v>
      </c>
      <c r="E13" s="100">
        <f>'SEKTÖR (TL)'!H13</f>
        <v>18.379383420053667</v>
      </c>
      <c r="F13" s="100">
        <f>'SEKTÖR (U S D)'!L13</f>
        <v>3.014706940794767</v>
      </c>
      <c r="G13" s="100">
        <f>'SEKTÖR (TL)'!L13</f>
        <v>19.276682814305257</v>
      </c>
    </row>
    <row r="14" spans="1:7" ht="14.25">
      <c r="A14" s="15" t="s">
        <v>9</v>
      </c>
      <c r="B14" s="100">
        <f>'SEKTÖR (U S D)'!D14</f>
        <v>47.60097064307489</v>
      </c>
      <c r="C14" s="100">
        <f>'SEKTÖR (TL)'!D14</f>
        <v>67.47589408795463</v>
      </c>
      <c r="D14" s="100">
        <f>'SEKTÖR (U S D)'!H14</f>
        <v>21.9258972567378</v>
      </c>
      <c r="E14" s="100">
        <f>'SEKTÖR (TL)'!H14</f>
        <v>41.4762414274849</v>
      </c>
      <c r="F14" s="100">
        <f>'SEKTÖR (U S D)'!L14</f>
        <v>18.102075430008618</v>
      </c>
      <c r="G14" s="100">
        <f>'SEKTÖR (TL)'!L14</f>
        <v>36.74575416568777</v>
      </c>
    </row>
    <row r="15" spans="1:7" ht="14.25">
      <c r="A15" s="15" t="s">
        <v>10</v>
      </c>
      <c r="B15" s="100">
        <f>'SEKTÖR (U S D)'!D15</f>
        <v>-35.43881676671434</v>
      </c>
      <c r="C15" s="100">
        <f>'SEKTÖR (TL)'!D15</f>
        <v>-26.745455410878254</v>
      </c>
      <c r="D15" s="100">
        <f>'SEKTÖR (U S D)'!H15</f>
        <v>-51.40033642902604</v>
      </c>
      <c r="E15" s="100">
        <f>'SEKTÖR (TL)'!H15</f>
        <v>-43.60756909433617</v>
      </c>
      <c r="F15" s="100">
        <f>'SEKTÖR (U S D)'!L15</f>
        <v>-44.3853652281814</v>
      </c>
      <c r="G15" s="100">
        <f>'SEKTÖR (TL)'!L15</f>
        <v>-35.60599890533979</v>
      </c>
    </row>
    <row r="16" spans="1:7" ht="14.25">
      <c r="A16" s="15" t="s">
        <v>11</v>
      </c>
      <c r="B16" s="100">
        <f>'SEKTÖR (U S D)'!D16</f>
        <v>91.46925016809926</v>
      </c>
      <c r="C16" s="100">
        <f>'SEKTÖR (TL)'!D16</f>
        <v>117.2511720115654</v>
      </c>
      <c r="D16" s="100">
        <f>'SEKTÖR (U S D)'!H16</f>
        <v>18.41656887930917</v>
      </c>
      <c r="E16" s="100">
        <f>'SEKTÖR (TL)'!H16</f>
        <v>37.404205871921405</v>
      </c>
      <c r="F16" s="100">
        <f>'SEKTÖR (U S D)'!L16</f>
        <v>17.320804273481695</v>
      </c>
      <c r="G16" s="100">
        <f>'SEKTÖR (TL)'!L16</f>
        <v>35.84115098138147</v>
      </c>
    </row>
    <row r="17" spans="1:7" ht="14.25">
      <c r="A17" s="12" t="s">
        <v>12</v>
      </c>
      <c r="B17" s="100">
        <f>'SEKTÖR (U S D)'!D17</f>
        <v>-5.695076470571443</v>
      </c>
      <c r="C17" s="100">
        <f>'SEKTÖR (TL)'!D17</f>
        <v>7.003370751398543</v>
      </c>
      <c r="D17" s="100">
        <f>'SEKTÖR (U S D)'!H17</f>
        <v>11.910620214740309</v>
      </c>
      <c r="E17" s="100">
        <f>'SEKTÖR (TL)'!H17</f>
        <v>29.855053602447306</v>
      </c>
      <c r="F17" s="100">
        <f>'SEKTÖR (U S D)'!L17</f>
        <v>10.26975488472568</v>
      </c>
      <c r="G17" s="100">
        <f>'SEKTÖR (TL)'!L17</f>
        <v>27.67701785489486</v>
      </c>
    </row>
    <row r="18" spans="1:7" s="26" customFormat="1" ht="15.75">
      <c r="A18" s="96" t="s">
        <v>13</v>
      </c>
      <c r="B18" s="98">
        <f>'SEKTÖR (U S D)'!D18</f>
        <v>5.159491681097204</v>
      </c>
      <c r="C18" s="98">
        <f>'SEKTÖR (TL)'!D18</f>
        <v>19.319539799739648</v>
      </c>
      <c r="D18" s="98">
        <f>'SEKTÖR (U S D)'!H18</f>
        <v>16.474761740452255</v>
      </c>
      <c r="E18" s="98">
        <f>'SEKTÖR (TL)'!H18</f>
        <v>35.15103749864249</v>
      </c>
      <c r="F18" s="98">
        <f>'SEKTÖR (U S D)'!L18</f>
        <v>15.677913903036798</v>
      </c>
      <c r="G18" s="98">
        <f>'SEKTÖR (TL)'!L18</f>
        <v>33.93891275313647</v>
      </c>
    </row>
    <row r="19" spans="1:7" ht="14.25">
      <c r="A19" s="15" t="s">
        <v>14</v>
      </c>
      <c r="B19" s="100">
        <f>'SEKTÖR (U S D)'!D19</f>
        <v>5.159491681097204</v>
      </c>
      <c r="C19" s="100">
        <f>'SEKTÖR (TL)'!D19</f>
        <v>19.319539799739648</v>
      </c>
      <c r="D19" s="100">
        <f>'SEKTÖR (U S D)'!H19</f>
        <v>16.474761740452255</v>
      </c>
      <c r="E19" s="100">
        <f>'SEKTÖR (TL)'!H19</f>
        <v>35.15103749864249</v>
      </c>
      <c r="F19" s="100">
        <f>'SEKTÖR (U S D)'!L19</f>
        <v>15.677913903036798</v>
      </c>
      <c r="G19" s="100">
        <f>'SEKTÖR (TL)'!L19</f>
        <v>33.93891275313647</v>
      </c>
    </row>
    <row r="20" spans="1:7" s="26" customFormat="1" ht="15.75">
      <c r="A20" s="96" t="s">
        <v>15</v>
      </c>
      <c r="B20" s="98">
        <f>'SEKTÖR (U S D)'!D20</f>
        <v>-3.366784138927796</v>
      </c>
      <c r="C20" s="98">
        <f>'SEKTÖR (TL)'!D20</f>
        <v>9.645174787247848</v>
      </c>
      <c r="D20" s="98">
        <f>'SEKTÖR (U S D)'!H20</f>
        <v>4.666907885896901</v>
      </c>
      <c r="E20" s="98">
        <f>'SEKTÖR (TL)'!H20</f>
        <v>21.449840129966056</v>
      </c>
      <c r="F20" s="98">
        <f>'SEKTÖR (U S D)'!L20</f>
        <v>7.766170802343489</v>
      </c>
      <c r="G20" s="98">
        <f>'SEKTÖR (TL)'!L20</f>
        <v>24.778216185101538</v>
      </c>
    </row>
    <row r="21" spans="1:7" ht="14.25">
      <c r="A21" s="15" t="s">
        <v>16</v>
      </c>
      <c r="B21" s="100">
        <f>'SEKTÖR (U S D)'!D21</f>
        <v>-3.366784138927796</v>
      </c>
      <c r="C21" s="100">
        <f>'SEKTÖR (TL)'!D21</f>
        <v>9.645174787247848</v>
      </c>
      <c r="D21" s="100">
        <f>'SEKTÖR (U S D)'!H21</f>
        <v>4.666907885896901</v>
      </c>
      <c r="E21" s="100">
        <f>'SEKTÖR (TL)'!H21</f>
        <v>21.449840129966056</v>
      </c>
      <c r="F21" s="100">
        <f>'SEKTÖR (U S D)'!L21</f>
        <v>7.766170802343489</v>
      </c>
      <c r="G21" s="100">
        <f>'SEKTÖR (TL)'!L21</f>
        <v>24.778216185101538</v>
      </c>
    </row>
    <row r="22" spans="1:7" ht="16.5">
      <c r="A22" s="93" t="s">
        <v>17</v>
      </c>
      <c r="B22" s="101">
        <f>'SEKTÖR (U S D)'!D22</f>
        <v>6.561643019322158</v>
      </c>
      <c r="C22" s="101">
        <f>'SEKTÖR (TL)'!D22</f>
        <v>20.910495116583053</v>
      </c>
      <c r="D22" s="101">
        <f>'SEKTÖR (U S D)'!H22</f>
        <v>6.0904499382743085</v>
      </c>
      <c r="E22" s="101">
        <f>'SEKTÖR (TL)'!H22</f>
        <v>23.10164162264027</v>
      </c>
      <c r="F22" s="101">
        <f>'SEKTÖR (U S D)'!L22</f>
        <v>6.3854251103277555</v>
      </c>
      <c r="G22" s="101">
        <f>'SEKTÖR (TL)'!L22</f>
        <v>23.179504983132762</v>
      </c>
    </row>
    <row r="23" spans="1:7" s="26" customFormat="1" ht="15.75">
      <c r="A23" s="96" t="s">
        <v>18</v>
      </c>
      <c r="B23" s="98">
        <f>'SEKTÖR (U S D)'!D23</f>
        <v>4.483590422179481</v>
      </c>
      <c r="C23" s="98">
        <f>'SEKTÖR (TL)'!D23</f>
        <v>18.552626363064835</v>
      </c>
      <c r="D23" s="98">
        <f>'SEKTÖR (U S D)'!H23</f>
        <v>7.040256959880963</v>
      </c>
      <c r="E23" s="98">
        <f>'SEKTÖR (TL)'!H23</f>
        <v>24.203746511935353</v>
      </c>
      <c r="F23" s="98">
        <f>'SEKTÖR (U S D)'!L23</f>
        <v>7.564468426861951</v>
      </c>
      <c r="G23" s="98">
        <f>'SEKTÖR (TL)'!L23</f>
        <v>24.544672927273016</v>
      </c>
    </row>
    <row r="24" spans="1:7" ht="14.25">
      <c r="A24" s="15" t="s">
        <v>19</v>
      </c>
      <c r="B24" s="100">
        <f>'SEKTÖR (U S D)'!D24</f>
        <v>7.195711361656507</v>
      </c>
      <c r="C24" s="100">
        <f>'SEKTÖR (TL)'!D24</f>
        <v>21.629942706139218</v>
      </c>
      <c r="D24" s="100">
        <f>'SEKTÖR (U S D)'!H24</f>
        <v>8.268080909075968</v>
      </c>
      <c r="E24" s="100">
        <f>'SEKTÖR (TL)'!H24</f>
        <v>25.628447263581144</v>
      </c>
      <c r="F24" s="100">
        <f>'SEKTÖR (U S D)'!L24</f>
        <v>7.946090191429529</v>
      </c>
      <c r="G24" s="100">
        <f>'SEKTÖR (TL)'!L24</f>
        <v>24.98653777860461</v>
      </c>
    </row>
    <row r="25" spans="1:7" ht="14.25">
      <c r="A25" s="15" t="s">
        <v>20</v>
      </c>
      <c r="B25" s="100">
        <f>'SEKTÖR (U S D)'!D25</f>
        <v>-10.770224715685758</v>
      </c>
      <c r="C25" s="100">
        <f>'SEKTÖR (TL)'!D25</f>
        <v>1.2448382276877141</v>
      </c>
      <c r="D25" s="100">
        <f>'SEKTÖR (U S D)'!H25</f>
        <v>-0.30528529579600816</v>
      </c>
      <c r="E25" s="100">
        <f>'SEKTÖR (TL)'!H25</f>
        <v>15.680375079271858</v>
      </c>
      <c r="F25" s="100">
        <f>'SEKTÖR (U S D)'!L25</f>
        <v>3.8737707473670406</v>
      </c>
      <c r="G25" s="100">
        <f>'SEKTÖR (TL)'!L25</f>
        <v>20.271359052453082</v>
      </c>
    </row>
    <row r="26" spans="1:7" ht="14.25">
      <c r="A26" s="15" t="s">
        <v>21</v>
      </c>
      <c r="B26" s="100">
        <f>'SEKTÖR (U S D)'!D26</f>
        <v>7.324990650939868</v>
      </c>
      <c r="C26" s="100">
        <f>'SEKTÖR (TL)'!D26</f>
        <v>21.776629848272886</v>
      </c>
      <c r="D26" s="100">
        <f>'SEKTÖR (U S D)'!H26</f>
        <v>8.66331598367866</v>
      </c>
      <c r="E26" s="100">
        <f>'SEKTÖR (TL)'!H26</f>
        <v>26.087056747646358</v>
      </c>
      <c r="F26" s="100">
        <f>'SEKTÖR (U S D)'!L26</f>
        <v>9.294499564720999</v>
      </c>
      <c r="G26" s="100">
        <f>'SEKTÖR (TL)'!L26</f>
        <v>26.54780802727269</v>
      </c>
    </row>
    <row r="27" spans="1:7" s="26" customFormat="1" ht="15.75">
      <c r="A27" s="96" t="s">
        <v>22</v>
      </c>
      <c r="B27" s="98">
        <f>'SEKTÖR (U S D)'!D27</f>
        <v>8.210648276764458</v>
      </c>
      <c r="C27" s="98">
        <f>'SEKTÖR (TL)'!D27</f>
        <v>22.781543990060396</v>
      </c>
      <c r="D27" s="98">
        <f>'SEKTÖR (U S D)'!H27</f>
        <v>4.472378982124383</v>
      </c>
      <c r="E27" s="98">
        <f>'SEKTÖR (TL)'!H27</f>
        <v>21.22411927185503</v>
      </c>
      <c r="F27" s="98">
        <f>'SEKTÖR (U S D)'!L27</f>
        <v>4.761606251065343</v>
      </c>
      <c r="G27" s="98">
        <f>'SEKTÖR (TL)'!L27</f>
        <v>21.299348908569108</v>
      </c>
    </row>
    <row r="28" spans="1:7" ht="14.25">
      <c r="A28" s="15" t="s">
        <v>23</v>
      </c>
      <c r="B28" s="100">
        <f>'SEKTÖR (U S D)'!D28</f>
        <v>8.210648276764458</v>
      </c>
      <c r="C28" s="100">
        <f>'SEKTÖR (TL)'!D28</f>
        <v>22.781543990060396</v>
      </c>
      <c r="D28" s="100">
        <f>'SEKTÖR (U S D)'!H28</f>
        <v>4.472378982124383</v>
      </c>
      <c r="E28" s="100">
        <f>'SEKTÖR (TL)'!H28</f>
        <v>21.22411927185503</v>
      </c>
      <c r="F28" s="100">
        <f>'SEKTÖR (U S D)'!L28</f>
        <v>4.761606251065343</v>
      </c>
      <c r="G28" s="100">
        <f>'SEKTÖR (TL)'!L28</f>
        <v>21.299348908569108</v>
      </c>
    </row>
    <row r="29" spans="1:7" s="26" customFormat="1" ht="15.75">
      <c r="A29" s="96" t="s">
        <v>24</v>
      </c>
      <c r="B29" s="98">
        <f>'SEKTÖR (U S D)'!D29</f>
        <v>6.549144467093614</v>
      </c>
      <c r="C29" s="98">
        <f>'SEKTÖR (TL)'!D29</f>
        <v>20.89631359595917</v>
      </c>
      <c r="D29" s="98">
        <f>'SEKTÖR (U S D)'!H29</f>
        <v>6.273449963607209</v>
      </c>
      <c r="E29" s="98">
        <f>'SEKTÖR (TL)'!H29</f>
        <v>23.313984991422014</v>
      </c>
      <c r="F29" s="98">
        <f>'SEKTÖR (U S D)'!L29</f>
        <v>6.538887188004473</v>
      </c>
      <c r="G29" s="98">
        <f>'SEKTÖR (TL)'!L29</f>
        <v>23.35719269498143</v>
      </c>
    </row>
    <row r="30" spans="1:7" ht="14.25">
      <c r="A30" s="15" t="s">
        <v>25</v>
      </c>
      <c r="B30" s="100">
        <f>'SEKTÖR (U S D)'!D30</f>
        <v>12.710671403706009</v>
      </c>
      <c r="C30" s="100">
        <f>'SEKTÖR (TL)'!D30</f>
        <v>27.88750903431106</v>
      </c>
      <c r="D30" s="100">
        <f>'SEKTÖR (U S D)'!H30</f>
        <v>11.165846696693048</v>
      </c>
      <c r="E30" s="100">
        <f>'SEKTÖR (TL)'!H30</f>
        <v>28.990858542835156</v>
      </c>
      <c r="F30" s="100">
        <f>'SEKTÖR (U S D)'!L30</f>
        <v>10.955444041932893</v>
      </c>
      <c r="G30" s="100">
        <f>'SEKTÖR (TL)'!L30</f>
        <v>28.470950396589277</v>
      </c>
    </row>
    <row r="31" spans="1:7" ht="14.25">
      <c r="A31" s="15" t="s">
        <v>26</v>
      </c>
      <c r="B31" s="100">
        <f>'SEKTÖR (U S D)'!D31</f>
        <v>-2.068638344543456</v>
      </c>
      <c r="C31" s="100">
        <f>'SEKTÖR (TL)'!D31</f>
        <v>11.118119894748297</v>
      </c>
      <c r="D31" s="100">
        <f>'SEKTÖR (U S D)'!H31</f>
        <v>6.754822209294306</v>
      </c>
      <c r="E31" s="100">
        <f>'SEKTÖR (TL)'!H31</f>
        <v>23.87254340747299</v>
      </c>
      <c r="F31" s="100">
        <f>'SEKTÖR (U S D)'!L31</f>
        <v>7.791627082714617</v>
      </c>
      <c r="G31" s="100">
        <f>'SEKTÖR (TL)'!L31</f>
        <v>24.80769101223669</v>
      </c>
    </row>
    <row r="32" spans="1:7" ht="14.25">
      <c r="A32" s="15" t="s">
        <v>27</v>
      </c>
      <c r="B32" s="100">
        <f>'SEKTÖR (U S D)'!D32</f>
        <v>267.0663432371263</v>
      </c>
      <c r="C32" s="100">
        <f>'SEKTÖR (TL)'!D32</f>
        <v>316.4929522847824</v>
      </c>
      <c r="D32" s="100">
        <f>'SEKTÖR (U S D)'!H32</f>
        <v>4.338486747019702</v>
      </c>
      <c r="E32" s="100">
        <f>'SEKTÖR (TL)'!H32</f>
        <v>21.06875793677258</v>
      </c>
      <c r="F32" s="100">
        <f>'SEKTÖR (U S D)'!L32</f>
        <v>1.965501475408545</v>
      </c>
      <c r="G32" s="100">
        <f>'SEKTÖR (TL)'!L32</f>
        <v>18.061849018060684</v>
      </c>
    </row>
    <row r="33" spans="1:7" ht="14.25">
      <c r="A33" s="15" t="s">
        <v>187</v>
      </c>
      <c r="B33" s="100">
        <f>'SEKTÖR (U S D)'!D33</f>
        <v>-0.04273066239056192</v>
      </c>
      <c r="C33" s="100">
        <f>'SEKTÖR (TL)'!D33</f>
        <v>13.416822260525265</v>
      </c>
      <c r="D33" s="100">
        <f>'SEKTÖR (U S D)'!H33</f>
        <v>5.556048607888206</v>
      </c>
      <c r="E33" s="100">
        <f>'SEKTÖR (TL)'!H33</f>
        <v>22.481551114077735</v>
      </c>
      <c r="F33" s="100">
        <f>'SEKTÖR (U S D)'!L33</f>
        <v>6.068870716474661</v>
      </c>
      <c r="G33" s="100">
        <f>'SEKTÖR (TL)'!L33</f>
        <v>22.81297908454636</v>
      </c>
    </row>
    <row r="34" spans="1:7" ht="14.25">
      <c r="A34" s="15" t="s">
        <v>28</v>
      </c>
      <c r="B34" s="100">
        <f>'SEKTÖR (U S D)'!D34</f>
        <v>10.241850840798591</v>
      </c>
      <c r="C34" s="100">
        <f>'SEKTÖR (TL)'!D34</f>
        <v>25.086254209805293</v>
      </c>
      <c r="D34" s="100">
        <f>'SEKTÖR (U S D)'!H34</f>
        <v>7.075727033065786</v>
      </c>
      <c r="E34" s="100">
        <f>'SEKTÖR (TL)'!H34</f>
        <v>24.244904073620408</v>
      </c>
      <c r="F34" s="100">
        <f>'SEKTÖR (U S D)'!L34</f>
        <v>8.582358253726614</v>
      </c>
      <c r="G34" s="100">
        <f>'SEKTÖR (TL)'!L34</f>
        <v>25.72324757573193</v>
      </c>
    </row>
    <row r="35" spans="1:7" ht="14.25">
      <c r="A35" s="15" t="s">
        <v>29</v>
      </c>
      <c r="B35" s="100">
        <f>'SEKTÖR (U S D)'!D35</f>
        <v>5.442908278539766</v>
      </c>
      <c r="C35" s="100">
        <f>'SEKTÖR (TL)'!D35</f>
        <v>19.641119311373348</v>
      </c>
      <c r="D35" s="100">
        <f>'SEKTÖR (U S D)'!H35</f>
        <v>6.199079479014386</v>
      </c>
      <c r="E35" s="100">
        <f>'SEKTÖR (TL)'!H35</f>
        <v>23.227689488415148</v>
      </c>
      <c r="F35" s="100">
        <f>'SEKTÖR (U S D)'!L35</f>
        <v>6.229397479902989</v>
      </c>
      <c r="G35" s="100">
        <f>'SEKTÖR (TL)'!L35</f>
        <v>22.998846718530423</v>
      </c>
    </row>
    <row r="36" spans="1:7" ht="14.25">
      <c r="A36" s="15" t="s">
        <v>30</v>
      </c>
      <c r="B36" s="100">
        <f>'SEKTÖR (U S D)'!D36</f>
        <v>0.8186984862976513</v>
      </c>
      <c r="C36" s="100">
        <f>'SEKTÖR (TL)'!D36</f>
        <v>14.39424548641209</v>
      </c>
      <c r="D36" s="100">
        <f>'SEKTÖR (U S D)'!H36</f>
        <v>-2.9565720446843002</v>
      </c>
      <c r="E36" s="100">
        <f>'SEKTÖR (TL)'!H36</f>
        <v>12.60396479549611</v>
      </c>
      <c r="F36" s="100">
        <f>'SEKTÖR (U S D)'!L36</f>
        <v>-3.1169634886658844</v>
      </c>
      <c r="G36" s="100">
        <f>'SEKTÖR (TL)'!L36</f>
        <v>12.17706247216356</v>
      </c>
    </row>
    <row r="37" spans="1:7" ht="14.25">
      <c r="A37" s="15" t="s">
        <v>188</v>
      </c>
      <c r="B37" s="100">
        <f>'SEKTÖR (U S D)'!D37</f>
        <v>1.9528549766994217</v>
      </c>
      <c r="C37" s="100">
        <f>'SEKTÖR (TL)'!D37</f>
        <v>15.681119627131746</v>
      </c>
      <c r="D37" s="100">
        <f>'SEKTÖR (U S D)'!H37</f>
        <v>0.46044606984068154</v>
      </c>
      <c r="E37" s="100">
        <f>'SEKTÖR (TL)'!H37</f>
        <v>16.56888849595229</v>
      </c>
      <c r="F37" s="100">
        <f>'SEKTÖR (U S D)'!L37</f>
        <v>0.720357701802654</v>
      </c>
      <c r="G37" s="100">
        <f>'SEKTÖR (TL)'!L37</f>
        <v>16.620145951061208</v>
      </c>
    </row>
    <row r="38" spans="1:7" ht="14.25">
      <c r="A38" s="12" t="s">
        <v>31</v>
      </c>
      <c r="B38" s="100">
        <f>'SEKTÖR (U S D)'!D38</f>
        <v>70.37997648664818</v>
      </c>
      <c r="C38" s="100">
        <f>'SEKTÖR (TL)'!D38</f>
        <v>93.32216294015858</v>
      </c>
      <c r="D38" s="100">
        <f>'SEKTÖR (U S D)'!H38</f>
        <v>20.610829372460973</v>
      </c>
      <c r="E38" s="100">
        <f>'SEKTÖR (TL)'!H38</f>
        <v>39.95030751454666</v>
      </c>
      <c r="F38" s="100">
        <f>'SEKTÖR (U S D)'!L38</f>
        <v>17.44237101540943</v>
      </c>
      <c r="G38" s="100">
        <f>'SEKTÖR (TL)'!L38</f>
        <v>35.98190833679495</v>
      </c>
    </row>
    <row r="39" spans="1:7" ht="14.25">
      <c r="A39" s="12" t="s">
        <v>189</v>
      </c>
      <c r="B39" s="100">
        <f>'SEKTÖR (U S D)'!D39</f>
        <v>-7.0847856580018425</v>
      </c>
      <c r="C39" s="100">
        <f>'SEKTÖR (TL)'!D39</f>
        <v>5.42653295911895</v>
      </c>
      <c r="D39" s="100">
        <f>'SEKTÖR (U S D)'!H39</f>
        <v>18.900774394735368</v>
      </c>
      <c r="E39" s="100">
        <f>'SEKTÖR (TL)'!H39</f>
        <v>37.96605186151217</v>
      </c>
      <c r="F39" s="100">
        <f>'SEKTÖR (U S D)'!L39</f>
        <v>16.354201866948696</v>
      </c>
      <c r="G39" s="100">
        <f>'SEKTÖR (TL)'!L39</f>
        <v>34.721960022387194</v>
      </c>
    </row>
    <row r="40" spans="1:7" ht="14.25">
      <c r="A40" s="12" t="s">
        <v>32</v>
      </c>
      <c r="B40" s="100">
        <f>'SEKTÖR (U S D)'!D40</f>
        <v>-3.100239721325162</v>
      </c>
      <c r="C40" s="100">
        <f>'SEKTÖR (TL)'!D40</f>
        <v>9.94761022827284</v>
      </c>
      <c r="D40" s="100">
        <f>'SEKTÖR (U S D)'!H40</f>
        <v>8.703388053606632</v>
      </c>
      <c r="E40" s="100">
        <f>'SEKTÖR (TL)'!H40</f>
        <v>26.133554218382134</v>
      </c>
      <c r="F40" s="100">
        <f>'SEKTÖR (U S D)'!L40</f>
        <v>10.085868811183552</v>
      </c>
      <c r="G40" s="100">
        <f>'SEKTÖR (TL)'!L40</f>
        <v>27.464103393268925</v>
      </c>
    </row>
    <row r="41" spans="1:7" ht="14.25">
      <c r="A41" s="15" t="s">
        <v>33</v>
      </c>
      <c r="B41" s="100">
        <f>'SEKTÖR (U S D)'!D41</f>
        <v>42.207374247977135</v>
      </c>
      <c r="C41" s="100">
        <f>'SEKTÖR (TL)'!D41</f>
        <v>61.35603339406461</v>
      </c>
      <c r="D41" s="100">
        <f>'SEKTÖR (U S D)'!H41</f>
        <v>6.8653827342986</v>
      </c>
      <c r="E41" s="100">
        <f>'SEKTÖR (TL)'!H41</f>
        <v>24.00083188334059</v>
      </c>
      <c r="F41" s="100">
        <f>'SEKTÖR (U S D)'!L41</f>
        <v>6.8731594915108305</v>
      </c>
      <c r="G41" s="100">
        <f>'SEKTÖR (TL)'!L41</f>
        <v>23.744233465207078</v>
      </c>
    </row>
    <row r="42" spans="1:7" ht="16.5">
      <c r="A42" s="93" t="s">
        <v>34</v>
      </c>
      <c r="B42" s="101">
        <f>'SEKTÖR (U S D)'!D42</f>
        <v>-9.50289680798016</v>
      </c>
      <c r="C42" s="101">
        <f>'SEKTÖR (TL)'!D42</f>
        <v>2.682815725538066</v>
      </c>
      <c r="D42" s="101">
        <f>'SEKTÖR (U S D)'!H42</f>
        <v>-6.7391365312918445</v>
      </c>
      <c r="E42" s="101">
        <f>'SEKTÖR (TL)'!H42</f>
        <v>8.21488078165879</v>
      </c>
      <c r="F42" s="101">
        <f>'SEKTÖR (U S D)'!L42</f>
        <v>-4.923895537772739</v>
      </c>
      <c r="G42" s="101">
        <f>'SEKTÖR (TL)'!L42</f>
        <v>10.084886827649125</v>
      </c>
    </row>
    <row r="43" spans="1:7" ht="14.25">
      <c r="A43" s="15" t="s">
        <v>35</v>
      </c>
      <c r="B43" s="100">
        <f>'SEKTÖR (U S D)'!D43</f>
        <v>-9.50289680798016</v>
      </c>
      <c r="C43" s="100">
        <f>'SEKTÖR (TL)'!D43</f>
        <v>2.682815725538066</v>
      </c>
      <c r="D43" s="100">
        <f>'SEKTÖR (U S D)'!H43</f>
        <v>-6.7391365312918445</v>
      </c>
      <c r="E43" s="100">
        <f>'SEKTÖR (TL)'!H43</f>
        <v>8.21488078165879</v>
      </c>
      <c r="F43" s="100">
        <f>'SEKTÖR (U S D)'!L43</f>
        <v>-4.923895537772739</v>
      </c>
      <c r="G43" s="100">
        <f>'SEKTÖR (TL)'!L43</f>
        <v>10.084886827649125</v>
      </c>
    </row>
    <row r="44" spans="1:7" ht="18">
      <c r="A44" s="109" t="s">
        <v>44</v>
      </c>
      <c r="B44" s="110">
        <f>'SEKTÖR (U S D)'!D44</f>
        <v>6.65205478401876</v>
      </c>
      <c r="C44" s="110">
        <f>'SEKTÖR (TL)'!D44</f>
        <v>21.013081102723007</v>
      </c>
      <c r="D44" s="110">
        <f>'SEKTÖR (U S D)'!H44</f>
        <v>5.706641722610051</v>
      </c>
      <c r="E44" s="110">
        <f>'SEKTÖR (TL)'!H44</f>
        <v>22.65629124997227</v>
      </c>
      <c r="F44" s="110">
        <f>'SEKTÖR (U S D)'!L44</f>
        <v>6.290875268069628</v>
      </c>
      <c r="G44" s="110">
        <f>'SEKTÖR (TL)'!L44</f>
        <v>23.07002943464</v>
      </c>
    </row>
    <row r="45" spans="1:7" ht="14.25">
      <c r="A45" s="103" t="s">
        <v>37</v>
      </c>
      <c r="B45" s="111"/>
      <c r="C45" s="111"/>
      <c r="D45" s="100">
        <f>'SEKTÖR (U S D)'!H45</f>
        <v>3.3284023437293806</v>
      </c>
      <c r="E45" s="100">
        <f>'SEKTÖR (TL)'!H45</f>
        <v>19.896710421705848</v>
      </c>
      <c r="F45" s="100">
        <f>'SEKTÖR (U S D)'!L45</f>
        <v>-13.993470696619328</v>
      </c>
      <c r="G45" s="100">
        <f>'SEKTÖR (TL)'!L45</f>
        <v>-0.41641800161158593</v>
      </c>
    </row>
    <row r="46" spans="1:7" s="27" customFormat="1" ht="18">
      <c r="A46" s="104" t="s">
        <v>44</v>
      </c>
      <c r="B46" s="112">
        <f>'SEKTÖR (U S D)'!D46</f>
        <v>6.65205478401876</v>
      </c>
      <c r="C46" s="112">
        <f>'SEKTÖR (TL)'!D46</f>
        <v>21.013081102723007</v>
      </c>
      <c r="D46" s="112">
        <f>'SEKTÖR (U S D)'!H46</f>
        <v>5.600512953441204</v>
      </c>
      <c r="E46" s="112">
        <f>'SEKTÖR (TL)'!H46</f>
        <v>22.533145144779223</v>
      </c>
      <c r="F46" s="112">
        <f>'SEKTÖR (U S D)'!L46</f>
        <v>5.295847332489552</v>
      </c>
      <c r="G46" s="112">
        <f>'SEKTÖR (TL)'!L46</f>
        <v>21.9179256720989</v>
      </c>
    </row>
    <row r="47" spans="1:5" s="27" customFormat="1" ht="18">
      <c r="A47" s="28"/>
      <c r="B47" s="30"/>
      <c r="C47" s="30"/>
      <c r="D47" s="30"/>
      <c r="E47" s="30"/>
    </row>
    <row r="48" ht="14.25">
      <c r="A48" s="33"/>
    </row>
    <row r="49" ht="12.75">
      <c r="A49" s="26" t="s">
        <v>40</v>
      </c>
    </row>
    <row r="50" ht="12.75">
      <c r="A50" s="34"/>
    </row>
  </sheetData>
  <sheetProtection/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="70" zoomScaleNormal="70" zoomScalePageLayoutView="0" workbookViewId="0" topLeftCell="A1">
      <selection activeCell="P16" sqref="P16"/>
    </sheetView>
  </sheetViews>
  <sheetFormatPr defaultColWidth="9.140625" defaultRowHeight="12.75"/>
  <cols>
    <col min="1" max="1" width="34.8515625" style="0" bestFit="1" customWidth="1"/>
    <col min="2" max="2" width="12.7109375" style="0" bestFit="1" customWidth="1"/>
    <col min="3" max="3" width="12.8515625" style="0" customWidth="1"/>
    <col min="4" max="4" width="12.57421875" style="0" bestFit="1" customWidth="1"/>
    <col min="5" max="5" width="13.57421875" style="0" bestFit="1" customWidth="1"/>
    <col min="6" max="7" width="14.140625" style="0" bestFit="1" customWidth="1"/>
    <col min="8" max="8" width="12.57421875" style="0" customWidth="1"/>
    <col min="9" max="9" width="15.00390625" style="0" bestFit="1" customWidth="1"/>
    <col min="10" max="11" width="14.140625" style="0" bestFit="1" customWidth="1"/>
    <col min="12" max="12" width="12.57421875" style="0" bestFit="1" customWidth="1"/>
    <col min="13" max="13" width="15.00390625" style="0" bestFit="1" customWidth="1"/>
  </cols>
  <sheetData>
    <row r="2" ht="26.25">
      <c r="C2" s="2" t="s">
        <v>205</v>
      </c>
    </row>
    <row r="6" spans="1:13" ht="22.5">
      <c r="A6" s="153" t="s">
        <v>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8">
      <c r="A7" s="115"/>
      <c r="B7" s="142" t="s">
        <v>68</v>
      </c>
      <c r="C7" s="142"/>
      <c r="D7" s="142"/>
      <c r="E7" s="142"/>
      <c r="F7" s="142" t="s">
        <v>213</v>
      </c>
      <c r="G7" s="142"/>
      <c r="H7" s="142"/>
      <c r="I7" s="142"/>
      <c r="J7" s="142" t="s">
        <v>180</v>
      </c>
      <c r="K7" s="142"/>
      <c r="L7" s="142"/>
      <c r="M7" s="142"/>
    </row>
    <row r="8" spans="1:13" ht="30.75">
      <c r="A8" s="116" t="s">
        <v>46</v>
      </c>
      <c r="B8" s="6">
        <v>2013</v>
      </c>
      <c r="C8" s="7">
        <v>2014</v>
      </c>
      <c r="D8" s="8" t="s">
        <v>181</v>
      </c>
      <c r="E8" s="8" t="s">
        <v>182</v>
      </c>
      <c r="F8" s="7">
        <v>2013</v>
      </c>
      <c r="G8" s="117">
        <v>2014</v>
      </c>
      <c r="H8" s="8" t="s">
        <v>181</v>
      </c>
      <c r="I8" s="7" t="s">
        <v>182</v>
      </c>
      <c r="J8" s="7" t="s">
        <v>183</v>
      </c>
      <c r="K8" s="117" t="s">
        <v>184</v>
      </c>
      <c r="L8" s="8" t="s">
        <v>181</v>
      </c>
      <c r="M8" s="7" t="s">
        <v>182</v>
      </c>
    </row>
    <row r="9" spans="1:13" ht="22.5" customHeight="1">
      <c r="A9" s="118" t="s">
        <v>47</v>
      </c>
      <c r="B9" s="35">
        <v>966701.574</v>
      </c>
      <c r="C9" s="36">
        <v>1155087.205</v>
      </c>
      <c r="D9" s="119">
        <f aca="true" t="shared" si="0" ref="D9:D22">(C9-B9)/B9*100</f>
        <v>19.48746501161692</v>
      </c>
      <c r="E9" s="120">
        <f aca="true" t="shared" si="1" ref="E9:E22">C9/C$22*100</f>
        <v>9.16830095538245</v>
      </c>
      <c r="F9" s="35">
        <v>9985572.751000002</v>
      </c>
      <c r="G9" s="36">
        <v>10521173.09</v>
      </c>
      <c r="H9" s="119">
        <f aca="true" t="shared" si="2" ref="H9:H22">(G9-F9)/F9*100</f>
        <v>5.3637417938431255</v>
      </c>
      <c r="I9" s="120">
        <f aca="true" t="shared" si="3" ref="I9:I22">G9/G$22*100</f>
        <v>8.38911629484944</v>
      </c>
      <c r="J9" s="35">
        <v>12375515.154999997</v>
      </c>
      <c r="K9" s="36">
        <v>13038048.102</v>
      </c>
      <c r="L9" s="119">
        <f aca="true" t="shared" si="4" ref="L9:L22">(K9-J9)/J9*100</f>
        <v>5.353578729466657</v>
      </c>
      <c r="M9" s="120">
        <f aca="true" t="shared" si="5" ref="M9:M22">K9/K$22*100</f>
        <v>8.568335645187352</v>
      </c>
    </row>
    <row r="10" spans="1:13" ht="22.5" customHeight="1">
      <c r="A10" s="118" t="s">
        <v>196</v>
      </c>
      <c r="B10" s="35">
        <v>134841.561</v>
      </c>
      <c r="C10" s="36">
        <v>129515.389</v>
      </c>
      <c r="D10" s="119">
        <f t="shared" si="0"/>
        <v>-3.949948339740736</v>
      </c>
      <c r="E10" s="120">
        <f t="shared" si="1"/>
        <v>1.028005556260516</v>
      </c>
      <c r="F10" s="35">
        <v>1222013.832</v>
      </c>
      <c r="G10" s="36">
        <v>1326251.659</v>
      </c>
      <c r="H10" s="119">
        <f t="shared" si="2"/>
        <v>8.530003856781226</v>
      </c>
      <c r="I10" s="120">
        <f t="shared" si="3"/>
        <v>1.0574941889477083</v>
      </c>
      <c r="J10" s="35">
        <v>1480280.488</v>
      </c>
      <c r="K10" s="36">
        <v>1638664.09</v>
      </c>
      <c r="L10" s="119">
        <f t="shared" si="4"/>
        <v>10.699566959366704</v>
      </c>
      <c r="M10" s="120">
        <f t="shared" si="5"/>
        <v>1.0768961598386573</v>
      </c>
    </row>
    <row r="11" spans="1:13" ht="22.5" customHeight="1">
      <c r="A11" s="118" t="s">
        <v>48</v>
      </c>
      <c r="B11" s="35">
        <v>233108.844</v>
      </c>
      <c r="C11" s="36">
        <v>215576.992</v>
      </c>
      <c r="D11" s="119">
        <f t="shared" si="0"/>
        <v>-7.520886680730145</v>
      </c>
      <c r="E11" s="120">
        <f t="shared" si="1"/>
        <v>1.7111043505257033</v>
      </c>
      <c r="F11" s="35">
        <v>2527263.0820000004</v>
      </c>
      <c r="G11" s="36">
        <v>2516710.889</v>
      </c>
      <c r="H11" s="119">
        <f t="shared" si="2"/>
        <v>-0.4175344100563423</v>
      </c>
      <c r="I11" s="120">
        <f t="shared" si="3"/>
        <v>2.0067135240272833</v>
      </c>
      <c r="J11" s="35">
        <v>3065152.4760000003</v>
      </c>
      <c r="K11" s="36">
        <v>3086713.2209999994</v>
      </c>
      <c r="L11" s="119">
        <f t="shared" si="4"/>
        <v>0.7034150884440106</v>
      </c>
      <c r="M11" s="120">
        <f t="shared" si="5"/>
        <v>2.0285241096716238</v>
      </c>
    </row>
    <row r="12" spans="1:13" ht="22.5" customHeight="1">
      <c r="A12" s="118" t="s">
        <v>49</v>
      </c>
      <c r="B12" s="35">
        <v>177405.996</v>
      </c>
      <c r="C12" s="36">
        <v>199661.104</v>
      </c>
      <c r="D12" s="119">
        <f t="shared" si="0"/>
        <v>12.544732704524812</v>
      </c>
      <c r="E12" s="120">
        <f t="shared" si="1"/>
        <v>1.5847747967703572</v>
      </c>
      <c r="F12" s="35">
        <v>1727666.4540000001</v>
      </c>
      <c r="G12" s="36">
        <v>1940585.804</v>
      </c>
      <c r="H12" s="119">
        <f t="shared" si="2"/>
        <v>12.32410049445805</v>
      </c>
      <c r="I12" s="120">
        <f t="shared" si="3"/>
        <v>1.5473369604919125</v>
      </c>
      <c r="J12" s="35">
        <v>2070984.171</v>
      </c>
      <c r="K12" s="36">
        <v>2359296.4769999995</v>
      </c>
      <c r="L12" s="119">
        <f t="shared" si="4"/>
        <v>13.92151181246278</v>
      </c>
      <c r="M12" s="120">
        <f t="shared" si="5"/>
        <v>1.5504808651797406</v>
      </c>
    </row>
    <row r="13" spans="1:13" ht="22.5" customHeight="1">
      <c r="A13" s="121" t="s">
        <v>50</v>
      </c>
      <c r="B13" s="35">
        <v>88115.321</v>
      </c>
      <c r="C13" s="36">
        <v>75718.162</v>
      </c>
      <c r="D13" s="119">
        <f t="shared" si="0"/>
        <v>-14.069243417952254</v>
      </c>
      <c r="E13" s="120">
        <f t="shared" si="1"/>
        <v>0.6009995557040243</v>
      </c>
      <c r="F13" s="35">
        <v>929552.8970000001</v>
      </c>
      <c r="G13" s="36">
        <v>845757.352</v>
      </c>
      <c r="H13" s="119">
        <f t="shared" si="2"/>
        <v>-9.014607481773051</v>
      </c>
      <c r="I13" s="120">
        <f t="shared" si="3"/>
        <v>0.6743693619008709</v>
      </c>
      <c r="J13" s="35">
        <v>1144953.773</v>
      </c>
      <c r="K13" s="36">
        <v>1054031.5979999998</v>
      </c>
      <c r="L13" s="119">
        <f t="shared" si="4"/>
        <v>-7.9411219163693065</v>
      </c>
      <c r="M13" s="120">
        <f t="shared" si="5"/>
        <v>0.6926877736332179</v>
      </c>
    </row>
    <row r="14" spans="1:13" ht="22.5" customHeight="1">
      <c r="A14" s="118" t="s">
        <v>51</v>
      </c>
      <c r="B14" s="35">
        <v>997737.413</v>
      </c>
      <c r="C14" s="36">
        <v>1025105.715</v>
      </c>
      <c r="D14" s="119">
        <f t="shared" si="0"/>
        <v>2.7430365588586008</v>
      </c>
      <c r="E14" s="120">
        <f t="shared" si="1"/>
        <v>8.136595804645339</v>
      </c>
      <c r="F14" s="35">
        <v>9935011.063000001</v>
      </c>
      <c r="G14" s="36">
        <v>10282317.999000002</v>
      </c>
      <c r="H14" s="119">
        <f t="shared" si="2"/>
        <v>3.495788115359451</v>
      </c>
      <c r="I14" s="120">
        <f t="shared" si="3"/>
        <v>8.198663850157665</v>
      </c>
      <c r="J14" s="35">
        <v>11906713.965</v>
      </c>
      <c r="K14" s="36">
        <v>12514291.564</v>
      </c>
      <c r="L14" s="119">
        <f t="shared" si="4"/>
        <v>5.102815107392223</v>
      </c>
      <c r="M14" s="120">
        <f t="shared" si="5"/>
        <v>8.224133677313269</v>
      </c>
    </row>
    <row r="15" spans="1:13" ht="22.5" customHeight="1">
      <c r="A15" s="118" t="s">
        <v>52</v>
      </c>
      <c r="B15" s="35">
        <v>810232.559</v>
      </c>
      <c r="C15" s="36">
        <v>782122.573</v>
      </c>
      <c r="D15" s="119">
        <f t="shared" si="0"/>
        <v>-3.4693725508505557</v>
      </c>
      <c r="E15" s="120">
        <f t="shared" si="1"/>
        <v>6.207959972391937</v>
      </c>
      <c r="F15" s="35">
        <v>7613966.047</v>
      </c>
      <c r="G15" s="36">
        <v>7369818.634999999</v>
      </c>
      <c r="H15" s="119">
        <f t="shared" si="2"/>
        <v>-3.2065734269487396</v>
      </c>
      <c r="I15" s="120">
        <f t="shared" si="3"/>
        <v>5.876366168685811</v>
      </c>
      <c r="J15" s="35">
        <v>9178848.968</v>
      </c>
      <c r="K15" s="36">
        <v>9112708.62</v>
      </c>
      <c r="L15" s="119">
        <f t="shared" si="4"/>
        <v>-0.7205734426024947</v>
      </c>
      <c r="M15" s="120">
        <f t="shared" si="5"/>
        <v>5.9886836957577</v>
      </c>
    </row>
    <row r="16" spans="1:13" ht="22.5" customHeight="1">
      <c r="A16" s="118" t="s">
        <v>53</v>
      </c>
      <c r="B16" s="35">
        <v>496781.907</v>
      </c>
      <c r="C16" s="36">
        <v>570984.694</v>
      </c>
      <c r="D16" s="119">
        <f t="shared" si="0"/>
        <v>14.9366927326522</v>
      </c>
      <c r="E16" s="120">
        <f t="shared" si="1"/>
        <v>4.532090298332892</v>
      </c>
      <c r="F16" s="35">
        <v>5329030.137</v>
      </c>
      <c r="G16" s="36">
        <v>5674318.128</v>
      </c>
      <c r="H16" s="119">
        <f t="shared" si="2"/>
        <v>6.479377712702912</v>
      </c>
      <c r="I16" s="120">
        <f t="shared" si="3"/>
        <v>4.52444934253661</v>
      </c>
      <c r="J16" s="35">
        <v>6495279.904</v>
      </c>
      <c r="K16" s="36">
        <v>6918625.434</v>
      </c>
      <c r="L16" s="119">
        <f t="shared" si="4"/>
        <v>6.5177411329000705</v>
      </c>
      <c r="M16" s="120">
        <f t="shared" si="5"/>
        <v>4.54677758956484</v>
      </c>
    </row>
    <row r="17" spans="1:13" ht="22.5" customHeight="1">
      <c r="A17" s="118" t="s">
        <v>54</v>
      </c>
      <c r="B17" s="35">
        <v>3375711.553</v>
      </c>
      <c r="C17" s="36">
        <v>3789957.006</v>
      </c>
      <c r="D17" s="119">
        <f t="shared" si="0"/>
        <v>12.271352172606681</v>
      </c>
      <c r="E17" s="120">
        <f t="shared" si="1"/>
        <v>30.082115262430086</v>
      </c>
      <c r="F17" s="35">
        <v>33281015.726</v>
      </c>
      <c r="G17" s="36">
        <v>35902783.654</v>
      </c>
      <c r="H17" s="119">
        <f t="shared" si="2"/>
        <v>7.8776680062435895</v>
      </c>
      <c r="I17" s="120">
        <f t="shared" si="3"/>
        <v>28.62728564635995</v>
      </c>
      <c r="J17" s="35">
        <v>40277506.861</v>
      </c>
      <c r="K17" s="36">
        <v>43211016.42999999</v>
      </c>
      <c r="L17" s="119">
        <f t="shared" si="4"/>
        <v>7.283245159944237</v>
      </c>
      <c r="M17" s="120">
        <f t="shared" si="5"/>
        <v>28.397386590800384</v>
      </c>
    </row>
    <row r="18" spans="1:13" ht="22.5" customHeight="1">
      <c r="A18" s="118" t="s">
        <v>55</v>
      </c>
      <c r="B18" s="35">
        <v>1550806.912</v>
      </c>
      <c r="C18" s="36">
        <v>1648890.434</v>
      </c>
      <c r="D18" s="119">
        <f t="shared" si="0"/>
        <v>6.324676608095997</v>
      </c>
      <c r="E18" s="120">
        <f t="shared" si="1"/>
        <v>13.087776988546231</v>
      </c>
      <c r="F18" s="35">
        <v>16508730.636</v>
      </c>
      <c r="G18" s="36">
        <v>17457520.64</v>
      </c>
      <c r="H18" s="119">
        <f t="shared" si="2"/>
        <v>5.7472014349244285</v>
      </c>
      <c r="I18" s="120">
        <f t="shared" si="3"/>
        <v>13.91985186593812</v>
      </c>
      <c r="J18" s="35">
        <v>19772593.634</v>
      </c>
      <c r="K18" s="36">
        <v>21064157.52</v>
      </c>
      <c r="L18" s="119">
        <f t="shared" si="4"/>
        <v>6.532091388249081</v>
      </c>
      <c r="M18" s="120">
        <f t="shared" si="5"/>
        <v>13.84292881131274</v>
      </c>
    </row>
    <row r="19" spans="1:13" ht="22.5" customHeight="1">
      <c r="A19" s="118" t="s">
        <v>56</v>
      </c>
      <c r="B19" s="35">
        <v>138551.448</v>
      </c>
      <c r="C19" s="36">
        <v>174907.098</v>
      </c>
      <c r="D19" s="119">
        <f t="shared" si="0"/>
        <v>26.239819593946063</v>
      </c>
      <c r="E19" s="120">
        <f t="shared" si="1"/>
        <v>1.3882942402574463</v>
      </c>
      <c r="F19" s="35">
        <v>1103357.031</v>
      </c>
      <c r="G19" s="36">
        <v>1264470.4959999998</v>
      </c>
      <c r="H19" s="119">
        <f t="shared" si="2"/>
        <v>14.602115224115508</v>
      </c>
      <c r="I19" s="120">
        <f t="shared" si="3"/>
        <v>1.0082326325789925</v>
      </c>
      <c r="J19" s="35">
        <v>1346108.7010000001</v>
      </c>
      <c r="K19" s="36">
        <v>1551527.89</v>
      </c>
      <c r="L19" s="119">
        <f t="shared" si="4"/>
        <v>15.26022295579826</v>
      </c>
      <c r="M19" s="120">
        <f t="shared" si="5"/>
        <v>1.0196320507783718</v>
      </c>
    </row>
    <row r="20" spans="1:13" ht="22.5" customHeight="1">
      <c r="A20" s="118" t="s">
        <v>57</v>
      </c>
      <c r="B20" s="35">
        <v>992303.6</v>
      </c>
      <c r="C20" s="36">
        <v>989551.101</v>
      </c>
      <c r="D20" s="119">
        <f t="shared" si="0"/>
        <v>-0.2773847640984022</v>
      </c>
      <c r="E20" s="120">
        <f t="shared" si="1"/>
        <v>7.85438732714389</v>
      </c>
      <c r="F20" s="35">
        <v>9691058.982</v>
      </c>
      <c r="G20" s="36">
        <v>10615747.941</v>
      </c>
      <c r="H20" s="119">
        <f t="shared" si="2"/>
        <v>9.54167094346964</v>
      </c>
      <c r="I20" s="120">
        <f t="shared" si="3"/>
        <v>8.464526082030032</v>
      </c>
      <c r="J20" s="35">
        <v>11638864.948</v>
      </c>
      <c r="K20" s="36">
        <v>12834505.033</v>
      </c>
      <c r="L20" s="119">
        <f t="shared" si="4"/>
        <v>10.272823770546934</v>
      </c>
      <c r="M20" s="120">
        <f t="shared" si="5"/>
        <v>8.434571348584088</v>
      </c>
    </row>
    <row r="21" spans="1:13" ht="22.5" customHeight="1">
      <c r="A21" s="118" t="s">
        <v>58</v>
      </c>
      <c r="B21" s="35">
        <v>1850605.601</v>
      </c>
      <c r="C21" s="36">
        <v>1841627.681</v>
      </c>
      <c r="D21" s="119">
        <f t="shared" si="0"/>
        <v>-0.4851341633867629</v>
      </c>
      <c r="E21" s="120">
        <f t="shared" si="1"/>
        <v>14.617594891609132</v>
      </c>
      <c r="F21" s="35">
        <v>18789732.631</v>
      </c>
      <c r="G21" s="36">
        <v>19697101.34</v>
      </c>
      <c r="H21" s="119">
        <f t="shared" si="2"/>
        <v>4.829066633460171</v>
      </c>
      <c r="I21" s="120">
        <f t="shared" si="3"/>
        <v>15.7055940814956</v>
      </c>
      <c r="J21" s="35">
        <v>22406681.168000005</v>
      </c>
      <c r="K21" s="36">
        <v>23781882.811000004</v>
      </c>
      <c r="L21" s="119">
        <f t="shared" si="4"/>
        <v>6.137462450101655</v>
      </c>
      <c r="M21" s="120">
        <f t="shared" si="5"/>
        <v>15.628961682378037</v>
      </c>
    </row>
    <row r="22" spans="1:13" ht="24" customHeight="1">
      <c r="A22" s="122" t="s">
        <v>59</v>
      </c>
      <c r="B22" s="123">
        <v>11812904.289</v>
      </c>
      <c r="C22" s="97">
        <v>12598705.154</v>
      </c>
      <c r="D22" s="124">
        <f t="shared" si="0"/>
        <v>6.6520547849670155</v>
      </c>
      <c r="E22" s="125">
        <f t="shared" si="1"/>
        <v>100</v>
      </c>
      <c r="F22" s="123">
        <v>118643971.26900001</v>
      </c>
      <c r="G22" s="97">
        <v>125414557.627</v>
      </c>
      <c r="H22" s="124">
        <f t="shared" si="2"/>
        <v>5.706641716037242</v>
      </c>
      <c r="I22" s="125">
        <f t="shared" si="3"/>
        <v>100</v>
      </c>
      <c r="J22" s="123">
        <v>143159484.212</v>
      </c>
      <c r="K22" s="97">
        <v>152165468.78999996</v>
      </c>
      <c r="L22" s="124">
        <f t="shared" si="4"/>
        <v>6.290875262349571</v>
      </c>
      <c r="M22" s="125">
        <f t="shared" si="5"/>
        <v>100</v>
      </c>
    </row>
  </sheetData>
  <sheetProtection/>
  <mergeCells count="4">
    <mergeCell ref="B7:E7"/>
    <mergeCell ref="F7:I7"/>
    <mergeCell ref="J7:M7"/>
    <mergeCell ref="A6:M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zoomScalePageLayoutView="0" workbookViewId="0" topLeftCell="C52">
      <selection activeCell="C23" sqref="C23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37"/>
    </row>
    <row r="8" ht="12.75">
      <c r="I8" s="37"/>
    </row>
    <row r="9" ht="12.75">
      <c r="I9" s="37"/>
    </row>
    <row r="10" ht="12.75">
      <c r="I10" s="37"/>
    </row>
    <row r="17" ht="12.75" customHeight="1"/>
    <row r="21" ht="12.75">
      <c r="C21" s="130" t="s">
        <v>192</v>
      </c>
    </row>
    <row r="22" ht="12.75">
      <c r="C22" s="1" t="s">
        <v>214</v>
      </c>
    </row>
    <row r="24" spans="8:9" ht="12.75">
      <c r="H24" s="37"/>
      <c r="I24" s="37"/>
    </row>
    <row r="25" spans="8:9" ht="12.75">
      <c r="H25" s="37"/>
      <c r="I25" s="37"/>
    </row>
    <row r="26" spans="8:14" ht="12.75">
      <c r="H26" s="156"/>
      <c r="I26" s="156"/>
      <c r="N26" t="s">
        <v>60</v>
      </c>
    </row>
    <row r="27" spans="8:9" ht="12.75">
      <c r="H27" s="156"/>
      <c r="I27" s="156"/>
    </row>
    <row r="28" ht="12.75" customHeight="1"/>
    <row r="29" ht="12.75" customHeight="1"/>
    <row r="30" ht="9.75" customHeight="1"/>
    <row r="37" spans="8:9" ht="12.75">
      <c r="H37" s="37"/>
      <c r="I37" s="37"/>
    </row>
    <row r="38" spans="8:9" ht="12.75">
      <c r="H38" s="37"/>
      <c r="I38" s="37"/>
    </row>
    <row r="39" spans="8:9" ht="12.75">
      <c r="H39" s="156"/>
      <c r="I39" s="156"/>
    </row>
    <row r="40" spans="8:9" ht="12.75">
      <c r="H40" s="156"/>
      <c r="I40" s="156"/>
    </row>
    <row r="41" ht="12.75" customHeight="1"/>
    <row r="42" ht="13.5" customHeight="1"/>
    <row r="43" ht="12.75" customHeight="1"/>
    <row r="49" spans="8:9" ht="12.75">
      <c r="H49" s="37"/>
      <c r="I49" s="37"/>
    </row>
    <row r="50" spans="8:9" ht="12.75">
      <c r="H50" s="37"/>
      <c r="I50" s="37"/>
    </row>
    <row r="51" spans="8:9" ht="12.75">
      <c r="H51" s="156"/>
      <c r="I51" s="156"/>
    </row>
    <row r="52" spans="8:9" ht="12.75">
      <c r="H52" s="156"/>
      <c r="I52" s="156"/>
    </row>
    <row r="55" ht="15.75" customHeight="1"/>
    <row r="56" ht="12.75" customHeight="1"/>
    <row r="57" ht="12.75" customHeight="1"/>
    <row r="58" ht="12.75" customHeight="1"/>
    <row r="60" ht="12.75">
      <c r="C60" s="38"/>
    </row>
  </sheetData>
  <sheetProtection/>
  <mergeCells count="3">
    <mergeCell ref="H26:I27"/>
    <mergeCell ref="H39:I40"/>
    <mergeCell ref="H51:I5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9" width="9.140625" style="0" bestFit="1" customWidth="1"/>
    <col min="10" max="10" width="10.140625" style="0" bestFit="1" customWidth="1"/>
    <col min="11" max="12" width="11.7109375" style="0" bestFit="1" customWidth="1"/>
    <col min="13" max="13" width="7.00390625" style="0" bestFit="1" customWidth="1"/>
    <col min="14" max="14" width="7.8515625" style="0" bestFit="1" customWidth="1"/>
    <col min="15" max="15" width="11.7109375" style="0" bestFit="1" customWidth="1"/>
    <col min="16" max="16" width="6.7109375" style="0" bestFit="1" customWidth="1"/>
  </cols>
  <sheetData>
    <row r="1" spans="3:14" ht="12.7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ht="12.75">
      <c r="A3" s="87"/>
      <c r="B3" s="37" t="s">
        <v>179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8" customFormat="1" ht="12.75">
      <c r="A4" s="113"/>
      <c r="B4" s="134" t="s">
        <v>178</v>
      </c>
      <c r="C4" s="134" t="s">
        <v>61</v>
      </c>
      <c r="D4" s="134" t="s">
        <v>62</v>
      </c>
      <c r="E4" s="134" t="s">
        <v>63</v>
      </c>
      <c r="F4" s="134" t="s">
        <v>64</v>
      </c>
      <c r="G4" s="134" t="s">
        <v>65</v>
      </c>
      <c r="H4" s="134" t="s">
        <v>66</v>
      </c>
      <c r="I4" s="134" t="s">
        <v>1</v>
      </c>
      <c r="J4" s="134" t="s">
        <v>177</v>
      </c>
      <c r="K4" s="134" t="s">
        <v>67</v>
      </c>
      <c r="L4" s="134" t="s">
        <v>68</v>
      </c>
      <c r="M4" s="134" t="s">
        <v>69</v>
      </c>
      <c r="N4" s="134" t="s">
        <v>70</v>
      </c>
      <c r="O4" s="135" t="s">
        <v>176</v>
      </c>
      <c r="P4" s="135" t="s">
        <v>175</v>
      </c>
    </row>
    <row r="5" spans="1:16" ht="12.75">
      <c r="A5" s="126" t="s">
        <v>174</v>
      </c>
      <c r="B5" s="127" t="s">
        <v>71</v>
      </c>
      <c r="C5" s="136">
        <v>1245427.731</v>
      </c>
      <c r="D5" s="136">
        <v>1151119.921</v>
      </c>
      <c r="E5" s="136">
        <v>1308211.91</v>
      </c>
      <c r="F5" s="136">
        <v>1246593.124</v>
      </c>
      <c r="G5" s="136">
        <v>1346417.553</v>
      </c>
      <c r="H5" s="136">
        <v>1234005.315</v>
      </c>
      <c r="I5" s="136">
        <v>1328879.169</v>
      </c>
      <c r="J5" s="136">
        <v>1101955.146</v>
      </c>
      <c r="K5" s="128">
        <v>1295186.612</v>
      </c>
      <c r="L5" s="128">
        <v>1249253.135</v>
      </c>
      <c r="M5" s="128"/>
      <c r="N5" s="128"/>
      <c r="O5" s="136">
        <f aca="true" t="shared" si="0" ref="O5:O24">SUM(C5:N5)</f>
        <v>12507049.615999999</v>
      </c>
      <c r="P5" s="129">
        <f aca="true" t="shared" si="1" ref="P5:P24">O5/O$26*100</f>
        <v>9.972566063905937</v>
      </c>
    </row>
    <row r="6" spans="1:16" ht="12.75">
      <c r="A6" s="126" t="s">
        <v>173</v>
      </c>
      <c r="B6" s="127" t="s">
        <v>72</v>
      </c>
      <c r="C6" s="136">
        <v>1016044.738</v>
      </c>
      <c r="D6" s="136">
        <v>1002504.189</v>
      </c>
      <c r="E6" s="136">
        <v>989006.189</v>
      </c>
      <c r="F6" s="136">
        <v>1003477.696</v>
      </c>
      <c r="G6" s="136">
        <v>1025152.031</v>
      </c>
      <c r="H6" s="136">
        <v>725586.351</v>
      </c>
      <c r="I6" s="136">
        <v>568164.965</v>
      </c>
      <c r="J6" s="136">
        <v>630125.632</v>
      </c>
      <c r="K6" s="128">
        <v>874584.785</v>
      </c>
      <c r="L6" s="128">
        <v>815672.97</v>
      </c>
      <c r="M6" s="128"/>
      <c r="N6" s="128"/>
      <c r="O6" s="136">
        <f t="shared" si="0"/>
        <v>8650319.546</v>
      </c>
      <c r="P6" s="129">
        <f t="shared" si="1"/>
        <v>6.897380740860237</v>
      </c>
    </row>
    <row r="7" spans="1:16" ht="12.75">
      <c r="A7" s="126" t="s">
        <v>172</v>
      </c>
      <c r="B7" s="127" t="s">
        <v>73</v>
      </c>
      <c r="C7" s="136">
        <v>764067.448</v>
      </c>
      <c r="D7" s="136">
        <v>707893.608</v>
      </c>
      <c r="E7" s="136">
        <v>788581.366</v>
      </c>
      <c r="F7" s="136">
        <v>837513.75</v>
      </c>
      <c r="G7" s="136">
        <v>808099.81</v>
      </c>
      <c r="H7" s="136">
        <v>828948.095</v>
      </c>
      <c r="I7" s="136">
        <v>887972.89</v>
      </c>
      <c r="J7" s="136">
        <v>731121.78</v>
      </c>
      <c r="K7" s="128">
        <v>886984.85</v>
      </c>
      <c r="L7" s="128">
        <v>833759.848</v>
      </c>
      <c r="M7" s="128"/>
      <c r="N7" s="128"/>
      <c r="O7" s="136">
        <f t="shared" si="0"/>
        <v>8074943.444999999</v>
      </c>
      <c r="P7" s="129">
        <f t="shared" si="1"/>
        <v>6.438601384018584</v>
      </c>
    </row>
    <row r="8" spans="1:16" ht="12.75">
      <c r="A8" s="126" t="s">
        <v>171</v>
      </c>
      <c r="B8" s="127" t="s">
        <v>75</v>
      </c>
      <c r="C8" s="136">
        <v>591563.049</v>
      </c>
      <c r="D8" s="136">
        <v>604818.946</v>
      </c>
      <c r="E8" s="136">
        <v>616184.482</v>
      </c>
      <c r="F8" s="136">
        <v>627489.487</v>
      </c>
      <c r="G8" s="136">
        <v>619891.695</v>
      </c>
      <c r="H8" s="136">
        <v>625536.279</v>
      </c>
      <c r="I8" s="136">
        <v>585867.914</v>
      </c>
      <c r="J8" s="136">
        <v>409698.257</v>
      </c>
      <c r="K8" s="128">
        <v>583077.833</v>
      </c>
      <c r="L8" s="128">
        <v>554720.461</v>
      </c>
      <c r="M8" s="128"/>
      <c r="N8" s="128"/>
      <c r="O8" s="136">
        <f t="shared" si="0"/>
        <v>5818848.403</v>
      </c>
      <c r="P8" s="129">
        <f t="shared" si="1"/>
        <v>4.639691365782703</v>
      </c>
    </row>
    <row r="9" spans="1:16" ht="12.75">
      <c r="A9" s="126" t="s">
        <v>170</v>
      </c>
      <c r="B9" s="127" t="s">
        <v>76</v>
      </c>
      <c r="C9" s="136">
        <v>504641.603</v>
      </c>
      <c r="D9" s="136">
        <v>526687.597</v>
      </c>
      <c r="E9" s="136">
        <v>584054.145</v>
      </c>
      <c r="F9" s="136">
        <v>561357.823</v>
      </c>
      <c r="G9" s="136">
        <v>516385.614</v>
      </c>
      <c r="H9" s="136">
        <v>671148.125</v>
      </c>
      <c r="I9" s="136">
        <v>569300.571</v>
      </c>
      <c r="J9" s="136">
        <v>440533.052</v>
      </c>
      <c r="K9" s="128">
        <v>541979.04</v>
      </c>
      <c r="L9" s="128">
        <v>482706.117</v>
      </c>
      <c r="M9" s="128"/>
      <c r="N9" s="128"/>
      <c r="O9" s="136">
        <f t="shared" si="0"/>
        <v>5398793.687</v>
      </c>
      <c r="P9" s="129">
        <f t="shared" si="1"/>
        <v>4.304758385233371</v>
      </c>
    </row>
    <row r="10" spans="1:16" ht="12.75">
      <c r="A10" s="126" t="s">
        <v>169</v>
      </c>
      <c r="B10" s="127" t="s">
        <v>74</v>
      </c>
      <c r="C10" s="136">
        <v>463858.038</v>
      </c>
      <c r="D10" s="136">
        <v>487719.122</v>
      </c>
      <c r="E10" s="136">
        <v>486133.392</v>
      </c>
      <c r="F10" s="136">
        <v>539776.769</v>
      </c>
      <c r="G10" s="136">
        <v>533165.256</v>
      </c>
      <c r="H10" s="136">
        <v>502741.965</v>
      </c>
      <c r="I10" s="136">
        <v>534821.009</v>
      </c>
      <c r="J10" s="136">
        <v>497249.917</v>
      </c>
      <c r="K10" s="128">
        <v>533202.071</v>
      </c>
      <c r="L10" s="128">
        <v>493881.121</v>
      </c>
      <c r="M10" s="128"/>
      <c r="N10" s="128"/>
      <c r="O10" s="136">
        <f t="shared" si="0"/>
        <v>5072548.66</v>
      </c>
      <c r="P10" s="129">
        <f t="shared" si="1"/>
        <v>4.044625085640784</v>
      </c>
    </row>
    <row r="11" spans="1:16" ht="12.75">
      <c r="A11" s="126" t="s">
        <v>168</v>
      </c>
      <c r="B11" s="127" t="s">
        <v>77</v>
      </c>
      <c r="C11" s="136">
        <v>466180.741</v>
      </c>
      <c r="D11" s="136">
        <v>447910.92</v>
      </c>
      <c r="E11" s="136">
        <v>439562.876</v>
      </c>
      <c r="F11" s="136">
        <v>500624.232</v>
      </c>
      <c r="G11" s="136">
        <v>534486.852</v>
      </c>
      <c r="H11" s="136">
        <v>516466.799</v>
      </c>
      <c r="I11" s="136">
        <v>503862.761</v>
      </c>
      <c r="J11" s="136">
        <v>513805.468</v>
      </c>
      <c r="K11" s="128">
        <v>581244.435</v>
      </c>
      <c r="L11" s="128">
        <v>504300.906</v>
      </c>
      <c r="M11" s="128"/>
      <c r="N11" s="128"/>
      <c r="O11" s="136">
        <f t="shared" si="0"/>
        <v>5008445.990000001</v>
      </c>
      <c r="P11" s="129">
        <f t="shared" si="1"/>
        <v>3.9935124626741376</v>
      </c>
    </row>
    <row r="12" spans="1:16" ht="12.75">
      <c r="A12" s="126" t="s">
        <v>167</v>
      </c>
      <c r="B12" s="127" t="s">
        <v>78</v>
      </c>
      <c r="C12" s="136">
        <v>331779.04</v>
      </c>
      <c r="D12" s="136">
        <v>347081.274</v>
      </c>
      <c r="E12" s="136">
        <v>422158.292</v>
      </c>
      <c r="F12" s="136">
        <v>453084.151</v>
      </c>
      <c r="G12" s="136">
        <v>429025.843</v>
      </c>
      <c r="H12" s="136">
        <v>377530.764</v>
      </c>
      <c r="I12" s="136">
        <v>432625.242</v>
      </c>
      <c r="J12" s="136">
        <v>345574.192</v>
      </c>
      <c r="K12" s="128">
        <v>427709.251</v>
      </c>
      <c r="L12" s="128">
        <v>395572.269</v>
      </c>
      <c r="M12" s="128"/>
      <c r="N12" s="128"/>
      <c r="O12" s="136">
        <f t="shared" si="0"/>
        <v>3962140.318</v>
      </c>
      <c r="P12" s="129">
        <f t="shared" si="1"/>
        <v>3.159234774696386</v>
      </c>
    </row>
    <row r="13" spans="1:16" ht="12.75">
      <c r="A13" s="126" t="s">
        <v>166</v>
      </c>
      <c r="B13" s="127" t="s">
        <v>160</v>
      </c>
      <c r="C13" s="136">
        <v>244100.004</v>
      </c>
      <c r="D13" s="136">
        <v>230757.126</v>
      </c>
      <c r="E13" s="136">
        <v>189088.488</v>
      </c>
      <c r="F13" s="136">
        <v>226805.647</v>
      </c>
      <c r="G13" s="136">
        <v>298034.461</v>
      </c>
      <c r="H13" s="136">
        <v>294129.569</v>
      </c>
      <c r="I13" s="136">
        <v>305666.899</v>
      </c>
      <c r="J13" s="136">
        <v>306146.211</v>
      </c>
      <c r="K13" s="128">
        <v>480617.749</v>
      </c>
      <c r="L13" s="128">
        <v>361442.108</v>
      </c>
      <c r="M13" s="128"/>
      <c r="N13" s="128"/>
      <c r="O13" s="136">
        <f t="shared" si="0"/>
        <v>2936788.2619999996</v>
      </c>
      <c r="P13" s="129">
        <f t="shared" si="1"/>
        <v>2.341664569798449</v>
      </c>
    </row>
    <row r="14" spans="1:16" ht="12.75">
      <c r="A14" s="126" t="s">
        <v>164</v>
      </c>
      <c r="B14" s="127" t="s">
        <v>165</v>
      </c>
      <c r="C14" s="136">
        <v>311924.545</v>
      </c>
      <c r="D14" s="136">
        <v>279311.617</v>
      </c>
      <c r="E14" s="136">
        <v>317042.672</v>
      </c>
      <c r="F14" s="136">
        <v>269362.344</v>
      </c>
      <c r="G14" s="136">
        <v>290941.888</v>
      </c>
      <c r="H14" s="136">
        <v>292121.715</v>
      </c>
      <c r="I14" s="136">
        <v>284147.383</v>
      </c>
      <c r="J14" s="136">
        <v>243557.893</v>
      </c>
      <c r="K14" s="128">
        <v>266157.797</v>
      </c>
      <c r="L14" s="128">
        <v>284863.077</v>
      </c>
      <c r="M14" s="128"/>
      <c r="N14" s="128"/>
      <c r="O14" s="136">
        <f t="shared" si="0"/>
        <v>2839430.9310000003</v>
      </c>
      <c r="P14" s="129">
        <f t="shared" si="1"/>
        <v>2.2640361566224914</v>
      </c>
    </row>
    <row r="15" spans="1:16" ht="12.75">
      <c r="A15" s="126" t="s">
        <v>162</v>
      </c>
      <c r="B15" s="127" t="s">
        <v>158</v>
      </c>
      <c r="C15" s="136">
        <v>241844.687</v>
      </c>
      <c r="D15" s="136">
        <v>267759.086</v>
      </c>
      <c r="E15" s="136">
        <v>256075.652</v>
      </c>
      <c r="F15" s="136">
        <v>242696.641</v>
      </c>
      <c r="G15" s="136">
        <v>238780.677</v>
      </c>
      <c r="H15" s="136">
        <v>231868.049</v>
      </c>
      <c r="I15" s="136">
        <v>225334.516</v>
      </c>
      <c r="J15" s="136">
        <v>283765.317</v>
      </c>
      <c r="K15" s="128">
        <v>356570.988</v>
      </c>
      <c r="L15" s="128">
        <v>369785.012</v>
      </c>
      <c r="M15" s="128"/>
      <c r="N15" s="128"/>
      <c r="O15" s="136">
        <f t="shared" si="0"/>
        <v>2714480.625</v>
      </c>
      <c r="P15" s="129">
        <f t="shared" si="1"/>
        <v>2.1644063302806984</v>
      </c>
    </row>
    <row r="16" spans="1:16" ht="12.75">
      <c r="A16" s="126" t="s">
        <v>161</v>
      </c>
      <c r="B16" s="127" t="s">
        <v>80</v>
      </c>
      <c r="C16" s="136">
        <v>233189.831</v>
      </c>
      <c r="D16" s="136">
        <v>281037.699</v>
      </c>
      <c r="E16" s="136">
        <v>283324.377</v>
      </c>
      <c r="F16" s="136">
        <v>322382.337</v>
      </c>
      <c r="G16" s="136">
        <v>280459.9</v>
      </c>
      <c r="H16" s="136">
        <v>259723.638</v>
      </c>
      <c r="I16" s="136">
        <v>183797.758</v>
      </c>
      <c r="J16" s="136">
        <v>259774.663</v>
      </c>
      <c r="K16" s="128">
        <v>226157.639</v>
      </c>
      <c r="L16" s="128">
        <v>311765.476</v>
      </c>
      <c r="M16" s="128"/>
      <c r="N16" s="128"/>
      <c r="O16" s="136">
        <f t="shared" si="0"/>
        <v>2641613.318</v>
      </c>
      <c r="P16" s="129">
        <f t="shared" si="1"/>
        <v>2.1063051749109465</v>
      </c>
    </row>
    <row r="17" spans="1:16" ht="12.75">
      <c r="A17" s="126" t="s">
        <v>159</v>
      </c>
      <c r="B17" s="127" t="s">
        <v>153</v>
      </c>
      <c r="C17" s="136">
        <v>212474.965</v>
      </c>
      <c r="D17" s="136">
        <v>241222.148</v>
      </c>
      <c r="E17" s="136">
        <v>285241.215</v>
      </c>
      <c r="F17" s="136">
        <v>264965.521</v>
      </c>
      <c r="G17" s="136">
        <v>277185.493</v>
      </c>
      <c r="H17" s="136">
        <v>254365.195</v>
      </c>
      <c r="I17" s="136">
        <v>240534.166</v>
      </c>
      <c r="J17" s="136">
        <v>241644.762</v>
      </c>
      <c r="K17" s="128">
        <v>275993.224</v>
      </c>
      <c r="L17" s="128">
        <v>260503.295</v>
      </c>
      <c r="M17" s="128"/>
      <c r="N17" s="128"/>
      <c r="O17" s="136">
        <f t="shared" si="0"/>
        <v>2554129.9839999997</v>
      </c>
      <c r="P17" s="129">
        <f t="shared" si="1"/>
        <v>2.0365498485476716</v>
      </c>
    </row>
    <row r="18" spans="1:16" ht="12.75">
      <c r="A18" s="126" t="s">
        <v>157</v>
      </c>
      <c r="B18" s="127" t="s">
        <v>148</v>
      </c>
      <c r="C18" s="136">
        <v>211219.299</v>
      </c>
      <c r="D18" s="136">
        <v>246654.799</v>
      </c>
      <c r="E18" s="136">
        <v>261770.854</v>
      </c>
      <c r="F18" s="136">
        <v>312402.9</v>
      </c>
      <c r="G18" s="136">
        <v>287770.384</v>
      </c>
      <c r="H18" s="136">
        <v>240729.749</v>
      </c>
      <c r="I18" s="136">
        <v>231871.631</v>
      </c>
      <c r="J18" s="136">
        <v>264094.873</v>
      </c>
      <c r="K18" s="128">
        <v>233045.906</v>
      </c>
      <c r="L18" s="128">
        <v>227867.534</v>
      </c>
      <c r="M18" s="128"/>
      <c r="N18" s="128"/>
      <c r="O18" s="136">
        <f t="shared" si="0"/>
        <v>2517427.929</v>
      </c>
      <c r="P18" s="129">
        <f t="shared" si="1"/>
        <v>2.007285259423441</v>
      </c>
    </row>
    <row r="19" spans="1:16" ht="12.75">
      <c r="A19" s="126" t="s">
        <v>155</v>
      </c>
      <c r="B19" s="127" t="s">
        <v>163</v>
      </c>
      <c r="C19" s="136">
        <v>260637.136</v>
      </c>
      <c r="D19" s="136">
        <v>243827.035</v>
      </c>
      <c r="E19" s="136">
        <v>282926.434</v>
      </c>
      <c r="F19" s="136">
        <v>284127.555</v>
      </c>
      <c r="G19" s="136">
        <v>263170.729</v>
      </c>
      <c r="H19" s="136">
        <v>265792.589</v>
      </c>
      <c r="I19" s="136">
        <v>217397.967</v>
      </c>
      <c r="J19" s="136">
        <v>208719.403</v>
      </c>
      <c r="K19" s="128">
        <v>233063.694</v>
      </c>
      <c r="L19" s="128">
        <v>210408.045</v>
      </c>
      <c r="M19" s="128"/>
      <c r="N19" s="128"/>
      <c r="O19" s="136">
        <f t="shared" si="0"/>
        <v>2470070.587</v>
      </c>
      <c r="P19" s="129">
        <f t="shared" si="1"/>
        <v>1.9695246175289833</v>
      </c>
    </row>
    <row r="20" spans="1:16" ht="12.75">
      <c r="A20" s="126" t="s">
        <v>154</v>
      </c>
      <c r="B20" s="127" t="s">
        <v>156</v>
      </c>
      <c r="C20" s="136">
        <v>237395.83</v>
      </c>
      <c r="D20" s="136">
        <v>231969.233</v>
      </c>
      <c r="E20" s="136">
        <v>272253.467</v>
      </c>
      <c r="F20" s="136">
        <v>259701.555</v>
      </c>
      <c r="G20" s="136">
        <v>271673.472</v>
      </c>
      <c r="H20" s="136">
        <v>252151.442</v>
      </c>
      <c r="I20" s="136">
        <v>242629.202</v>
      </c>
      <c r="J20" s="136">
        <v>215933.146</v>
      </c>
      <c r="K20" s="128">
        <v>250548.016</v>
      </c>
      <c r="L20" s="128">
        <v>220228.309</v>
      </c>
      <c r="M20" s="128"/>
      <c r="N20" s="128"/>
      <c r="O20" s="136">
        <f t="shared" si="0"/>
        <v>2454483.672</v>
      </c>
      <c r="P20" s="129">
        <f t="shared" si="1"/>
        <v>1.9570963035506705</v>
      </c>
    </row>
    <row r="21" spans="1:16" ht="12.75">
      <c r="A21" s="126" t="s">
        <v>152</v>
      </c>
      <c r="B21" s="127" t="s">
        <v>79</v>
      </c>
      <c r="C21" s="136">
        <v>254097.649</v>
      </c>
      <c r="D21" s="136">
        <v>204059.716</v>
      </c>
      <c r="E21" s="136">
        <v>226651.032</v>
      </c>
      <c r="F21" s="136">
        <v>251293.396</v>
      </c>
      <c r="G21" s="136">
        <v>287583.621</v>
      </c>
      <c r="H21" s="136">
        <v>235001.485</v>
      </c>
      <c r="I21" s="136">
        <v>245468.4</v>
      </c>
      <c r="J21" s="136">
        <v>218796.398</v>
      </c>
      <c r="K21" s="128">
        <v>240344.749</v>
      </c>
      <c r="L21" s="128">
        <v>219753.344</v>
      </c>
      <c r="M21" s="128"/>
      <c r="N21" s="128"/>
      <c r="O21" s="136">
        <f t="shared" si="0"/>
        <v>2383049.79</v>
      </c>
      <c r="P21" s="129">
        <f t="shared" si="1"/>
        <v>1.9001380976333508</v>
      </c>
    </row>
    <row r="22" spans="1:16" ht="12.75">
      <c r="A22" s="126" t="s">
        <v>151</v>
      </c>
      <c r="B22" s="127" t="s">
        <v>150</v>
      </c>
      <c r="C22" s="136">
        <v>211158.363</v>
      </c>
      <c r="D22" s="136">
        <v>193527.857</v>
      </c>
      <c r="E22" s="136">
        <v>205261.671</v>
      </c>
      <c r="F22" s="136">
        <v>240279.286</v>
      </c>
      <c r="G22" s="136">
        <v>250743.288</v>
      </c>
      <c r="H22" s="136">
        <v>236928.19</v>
      </c>
      <c r="I22" s="136">
        <v>239630.249</v>
      </c>
      <c r="J22" s="136">
        <v>244743.361</v>
      </c>
      <c r="K22" s="128">
        <v>280563.587</v>
      </c>
      <c r="L22" s="128">
        <v>239995.464</v>
      </c>
      <c r="M22" s="128"/>
      <c r="N22" s="128"/>
      <c r="O22" s="136">
        <f t="shared" si="0"/>
        <v>2342831.316</v>
      </c>
      <c r="P22" s="129">
        <f t="shared" si="1"/>
        <v>1.868069672123838</v>
      </c>
    </row>
    <row r="23" spans="1:16" ht="12.75">
      <c r="A23" s="126" t="s">
        <v>149</v>
      </c>
      <c r="B23" s="127" t="s">
        <v>199</v>
      </c>
      <c r="C23" s="136">
        <v>180774.84</v>
      </c>
      <c r="D23" s="136">
        <v>195228.924</v>
      </c>
      <c r="E23" s="136">
        <v>232833.583</v>
      </c>
      <c r="F23" s="136">
        <v>212849.977</v>
      </c>
      <c r="G23" s="136">
        <v>206277.27</v>
      </c>
      <c r="H23" s="136">
        <v>185546.401</v>
      </c>
      <c r="I23" s="136">
        <v>186815.718</v>
      </c>
      <c r="J23" s="136">
        <v>180677.979</v>
      </c>
      <c r="K23" s="128">
        <v>215768.331</v>
      </c>
      <c r="L23" s="128">
        <v>215676.938</v>
      </c>
      <c r="M23" s="128"/>
      <c r="N23" s="128"/>
      <c r="O23" s="136">
        <f t="shared" si="0"/>
        <v>2012449.9610000001</v>
      </c>
      <c r="P23" s="129">
        <f t="shared" si="1"/>
        <v>1.604638248232678</v>
      </c>
    </row>
    <row r="24" spans="1:16" ht="12.75">
      <c r="A24" s="126" t="s">
        <v>147</v>
      </c>
      <c r="B24" s="127" t="s">
        <v>203</v>
      </c>
      <c r="C24" s="136">
        <v>160546.113</v>
      </c>
      <c r="D24" s="136">
        <v>168125.392</v>
      </c>
      <c r="E24" s="136">
        <v>166513.083</v>
      </c>
      <c r="F24" s="136">
        <v>186182.473</v>
      </c>
      <c r="G24" s="136">
        <v>191583.068</v>
      </c>
      <c r="H24" s="136">
        <v>189311.927</v>
      </c>
      <c r="I24" s="136">
        <v>210228.639</v>
      </c>
      <c r="J24" s="136">
        <v>175448.807</v>
      </c>
      <c r="K24" s="128">
        <v>239742.8</v>
      </c>
      <c r="L24" s="128">
        <v>186859.06</v>
      </c>
      <c r="M24" s="128"/>
      <c r="N24" s="128"/>
      <c r="O24" s="136">
        <f t="shared" si="0"/>
        <v>1874541.362</v>
      </c>
      <c r="P24" s="129">
        <f t="shared" si="1"/>
        <v>1.4946760543873112</v>
      </c>
    </row>
    <row r="25" spans="1:16" ht="12.75">
      <c r="A25" s="114"/>
      <c r="B25" s="157" t="s">
        <v>146</v>
      </c>
      <c r="C25" s="157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136">
        <f>SUM(O5:O24)</f>
        <v>84234387.40200001</v>
      </c>
      <c r="P25" s="137">
        <f>SUM(P5:P24)</f>
        <v>67.16476059585266</v>
      </c>
    </row>
    <row r="26" spans="1:16" ht="13.5" customHeight="1">
      <c r="A26" s="114"/>
      <c r="B26" s="158" t="s">
        <v>145</v>
      </c>
      <c r="C26" s="15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136">
        <v>125414557.65599997</v>
      </c>
      <c r="P26" s="128">
        <f>O26/O$26*100</f>
        <v>100</v>
      </c>
    </row>
    <row r="27" ht="12.75">
      <c r="B27" s="139" t="s">
        <v>197</v>
      </c>
    </row>
    <row r="28" ht="12.75">
      <c r="B28" s="37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2:A23"/>
  <sheetViews>
    <sheetView showGridLines="0" zoomScalePageLayoutView="0" workbookViewId="0" topLeftCell="A13">
      <selection activeCell="A24" sqref="A24"/>
    </sheetView>
  </sheetViews>
  <sheetFormatPr defaultColWidth="9.140625" defaultRowHeight="12.75"/>
  <sheetData>
    <row r="22" ht="12.75">
      <c r="A22" t="s">
        <v>190</v>
      </c>
    </row>
    <row r="23" ht="12.75">
      <c r="A23" s="87" t="s">
        <v>233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2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5" max="5" width="10.57421875" style="0" customWidth="1"/>
  </cols>
  <sheetData>
    <row r="1" ht="15">
      <c r="B1" s="39" t="s">
        <v>3</v>
      </c>
    </row>
    <row r="2" ht="15">
      <c r="B2" s="39" t="s">
        <v>81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3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 Ulutaş</dc:creator>
  <cp:keywords/>
  <dc:description/>
  <cp:lastModifiedBy>Okan İnce</cp:lastModifiedBy>
  <cp:lastPrinted>2014-11-01T04:51:12Z</cp:lastPrinted>
  <dcterms:created xsi:type="dcterms:W3CDTF">2013-08-01T04:41:02Z</dcterms:created>
  <dcterms:modified xsi:type="dcterms:W3CDTF">2014-11-01T08:14:40Z</dcterms:modified>
  <cp:category/>
  <cp:version/>
  <cp:contentType/>
  <cp:contentStatus/>
</cp:coreProperties>
</file>