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715" windowWidth="15480" windowHeight="77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<sst xmlns="http://schemas.openxmlformats.org/spreadsheetml/2006/main" count="348" uniqueCount="181">
  <si>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</si>
  <si>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</si>
  <si>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</si>
  <si>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</si>
  <si>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</si>
  <si>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</si>
  <si>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</si>
  <si>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</si>
  <si>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</si>
  <si>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</si>
  <si>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</si>
  <si>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</si>
  <si>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</si>
  <si>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</si>
  <si>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</si>
  <si>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</si>
  <si>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</si>
  <si>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</si>
  <si>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</si>
  <si>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</si>
  <si>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</si>
  <si>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</si>
  <si>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</si>
  <si>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</si>
  <si>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</si>
  <si>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</si>
  <si>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</si>
  <si>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</si>
  <si>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</si>
  <si>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</si>
  <si>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</si>
  <si>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</si>
  <si>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</si>
  <si>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</si>
  <si>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</si>
  <si>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</si>
  <si>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</si>
  <si>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</si>
  <si>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</si>
  <si>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</si>
  <si>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</si>
  <si>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</si>
  <si>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</si>
  <si>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</si>
  <si>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</si>
  <si>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</si>
  <si>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</si>
  <si>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</si>
  <si>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</si>
  <si>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</si>
  <si>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</si>
  <si>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</si>
  <si>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</si>
  <si>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</si>
  <si>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</si>
  <si>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</si>
  <si>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</si>
  <si>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</si>
  <si>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</si>
  <si>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</si>
  <si>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</si>
  <si>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</si>
  <si>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</si>
  <si>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</si>
  <si>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</si>
  <si>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</si>
  <si>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</si>
  <si>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</si>
  <si>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</si>
  <si>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</si>
  <si>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</si>
  <si>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</si>
  <si>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</si>
  <si>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</si>
  <si>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</si>
  <si>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</si>
  <si>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</si>
  <si>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</si>
  <si>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</si>
  <si>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</si>
  <si>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</si>
  <si>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</si>
  <si>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</si>
  <si>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</si>
  <si>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</si>
  <si>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</si>
  <si>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</si>
  <si>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</si>
  <si>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</si>
  <si>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</si>
  <si>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</si>
  <si>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</si>
  <si>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</si>
  <si>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</si>
  <si>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</si>
  <si>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</si>
  <si>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</si>
  <si>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</si>
  <si>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</si>
  <si>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</si>
  <si>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</si>
  <si>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</si>
  <si>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</si>
  <si>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</si>
  <si>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</si>
  <si>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</si>
  <si>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</si>
  <si>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</si>
  <si>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</si>
  <si>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</si>
  <si>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</si>
  <si>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</si>
  <si>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</si>
  <si>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</si>
  <si>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</si>
  <si>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</si>
  <si>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</si>
  <si>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</si>
  <si>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</si>
  <si>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</si>
  <si>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</si>
  <si>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</si>
  <si>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</si>
  <si>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</si>
  <si>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</si>
  <si>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</si>
  <si>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</si>
  <si>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</si>
  <si>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</si>
  <si>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</si>
  <si>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</si>
  <si>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</si>
  <si>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</si>
  <si>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</si>
  <si>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</si>
  <si>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</si>
  <si>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</si>
  <si>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</si>
  <si>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</si>
  <si>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</si>
  <si>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</si>
  <si>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</si>
  <si>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</si>
  <si>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</si>
  <si>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</si>
  <si>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</si>
  <si>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</si>
  <si>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</si>
  <si>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</si>
  <si>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</si>
  <si>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</si>
  <si>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</si>
  <si>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</si>
  <si>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</si>
  <si>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</si>
  <si>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</si>
  <si>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</si>
  <si>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</si>
  <si>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</si>
  <si>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</si>
  <si>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İSRAİL</t>
  </si>
  <si>
    <t>Değişim    ('13/'12)</t>
  </si>
  <si>
    <t xml:space="preserve"> Pay(13)  (%)</t>
  </si>
  <si>
    <t>Son 12 Aylık</t>
  </si>
  <si>
    <t>BİRLEŞİK ARAP EMİRLİKLERİ</t>
  </si>
  <si>
    <t>2013 YILI İHRACATIMIZDA İLK 20 ÜLKE (1000 $)</t>
  </si>
  <si>
    <t>CEZAYİR</t>
  </si>
  <si>
    <t xml:space="preserve">  Son 12 aylık verilerde ilk 11 ay TUİK, son ay TİM rakamı kullanılmıştır. </t>
  </si>
  <si>
    <t>T O P L A M (TİM*)</t>
  </si>
  <si>
    <t>T O P L A M (TİM+TUİK*)</t>
  </si>
  <si>
    <t>Not: Sıralama Son Ay İtibariyledir.</t>
  </si>
  <si>
    <t>İRAN (İSLAM CUM.)</t>
  </si>
  <si>
    <t>HAZİRAN 2013 İHRACAT RAKAMLARI</t>
  </si>
  <si>
    <t>OCAK-HAZİRAN</t>
  </si>
  <si>
    <t xml:space="preserve">* Ocak-Haziran Dönemi için ilk 5 ay TUİK, Haziran ayı için TİM rakamı kullanılmıştır. </t>
  </si>
  <si>
    <t>HAZİRAN 2013 İHRACAT RAKAMLARI - TL</t>
  </si>
  <si>
    <t>HAZİRAN (2013/2012)</t>
  </si>
  <si>
    <t>OCAK-HAZİRAN
(2013/2012)</t>
  </si>
  <si>
    <t>OCAK- HAZİRAN</t>
  </si>
  <si>
    <r>
      <t xml:space="preserve">* </t>
    </r>
    <r>
      <rPr>
        <i/>
        <sz val="10"/>
        <color indexed="8"/>
        <rFont val="Arial"/>
        <family val="2"/>
      </rPr>
      <t xml:space="preserve">Aylar bazında toplam ihracat grafiğinde 2013 yılı için ilk 5 aylık TUİK rakamları kullanılmıştır. </t>
    </r>
  </si>
  <si>
    <t xml:space="preserve">* Aylar bazında toplam ihracat grafiğinde 2013 yılı için ilk 5 aylık TUİK rakamları kullanılmıştır. </t>
  </si>
</sst>
</file>

<file path=xl/styles.xml><?xml version="1.0" encoding="utf-8"?>
<styleSheet xmlns="http://schemas.openxmlformats.org/spreadsheetml/2006/main">
  <numFmts count="7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  <numFmt numFmtId="226" formatCode="###\ ###\ ###\ ###\ ##0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3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3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3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3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4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4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4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4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63" fillId="33" borderId="7" applyNumberFormat="0" applyAlignment="0" applyProtection="0"/>
    <xf numFmtId="0" fontId="8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6" fillId="0" borderId="8" applyNumberFormat="0" applyFill="0" applyAlignment="0" applyProtection="0"/>
    <xf numFmtId="0" fontId="60" fillId="0" borderId="2" applyNumberFormat="0" applyFill="0" applyAlignment="0" applyProtection="0"/>
    <xf numFmtId="0" fontId="87" fillId="0" borderId="9" applyNumberFormat="0" applyFill="0" applyAlignment="0" applyProtection="0"/>
    <xf numFmtId="0" fontId="61" fillId="0" borderId="3" applyNumberFormat="0" applyFill="0" applyAlignment="0" applyProtection="0"/>
    <xf numFmtId="0" fontId="88" fillId="0" borderId="10" applyNumberFormat="0" applyFill="0" applyAlignment="0" applyProtection="0"/>
    <xf numFmtId="0" fontId="62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9" fillId="36" borderId="11" applyNumberFormat="0" applyAlignment="0" applyProtection="0"/>
    <xf numFmtId="0" fontId="90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91" fillId="38" borderId="12" applyNumberFormat="0" applyAlignment="0" applyProtection="0"/>
    <xf numFmtId="0" fontId="92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40" borderId="0" applyNumberFormat="0" applyBorder="0" applyAlignment="0" applyProtection="0"/>
    <xf numFmtId="0" fontId="94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3" fillId="41" borderId="14" applyNumberFormat="0" applyFont="0" applyAlignment="0" applyProtection="0"/>
    <xf numFmtId="0" fontId="83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5" fillId="42" borderId="0" applyNumberFormat="0" applyBorder="0" applyAlignment="0" applyProtection="0"/>
    <xf numFmtId="0" fontId="96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8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9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9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9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1" applyFont="1" applyFill="1" applyBorder="1">
      <alignment/>
      <protection/>
    </xf>
    <xf numFmtId="0" fontId="31" fillId="0" borderId="0" xfId="151" applyFont="1" applyFill="1" applyBorder="1">
      <alignment/>
      <protection/>
    </xf>
    <xf numFmtId="0" fontId="2" fillId="0" borderId="0" xfId="151" applyFont="1" applyFill="1">
      <alignment/>
      <protection/>
    </xf>
    <xf numFmtId="0" fontId="4" fillId="0" borderId="30" xfId="151" applyFont="1" applyFill="1" applyBorder="1" applyAlignment="1">
      <alignment horizontal="center"/>
      <protection/>
    </xf>
    <xf numFmtId="1" fontId="4" fillId="0" borderId="31" xfId="151" applyNumberFormat="1" applyFont="1" applyFill="1" applyBorder="1" applyAlignment="1">
      <alignment horizontal="center"/>
      <protection/>
    </xf>
    <xf numFmtId="2" fontId="5" fillId="0" borderId="30" xfId="151" applyNumberFormat="1" applyFont="1" applyFill="1" applyBorder="1" applyAlignment="1">
      <alignment horizontal="center" wrapText="1"/>
      <protection/>
    </xf>
    <xf numFmtId="2" fontId="5" fillId="0" borderId="31" xfId="151" applyNumberFormat="1" applyFont="1" applyFill="1" applyBorder="1" applyAlignment="1">
      <alignment horizontal="center" wrapText="1"/>
      <protection/>
    </xf>
    <xf numFmtId="0" fontId="2" fillId="0" borderId="34" xfId="151" applyFont="1" applyFill="1" applyBorder="1">
      <alignment/>
      <protection/>
    </xf>
    <xf numFmtId="0" fontId="29" fillId="0" borderId="0" xfId="151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9" applyNumberFormat="1" applyFont="1" applyFill="1" applyBorder="1" applyAlignment="1">
      <alignment horizontal="right"/>
    </xf>
    <xf numFmtId="181" fontId="13" fillId="0" borderId="26" xfId="189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9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9" applyNumberFormat="1" applyFont="1" applyFill="1" applyBorder="1" applyAlignment="1">
      <alignment horizontal="right"/>
    </xf>
    <xf numFmtId="181" fontId="13" fillId="0" borderId="45" xfId="189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9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1" applyFont="1" applyFill="1" applyBorder="1">
      <alignment/>
      <protection/>
    </xf>
    <xf numFmtId="0" fontId="7" fillId="0" borderId="0" xfId="151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1" applyFont="1" applyFill="1" applyBorder="1">
      <alignment/>
      <protection/>
    </xf>
    <xf numFmtId="2" fontId="7" fillId="0" borderId="28" xfId="151" applyNumberFormat="1" applyFont="1" applyFill="1" applyBorder="1" applyAlignment="1">
      <alignment horizontal="center"/>
      <protection/>
    </xf>
    <xf numFmtId="2" fontId="4" fillId="0" borderId="28" xfId="151" applyNumberFormat="1" applyFont="1" applyFill="1" applyBorder="1" applyAlignment="1">
      <alignment horizontal="center"/>
      <protection/>
    </xf>
    <xf numFmtId="3" fontId="4" fillId="0" borderId="28" xfId="151" applyNumberFormat="1" applyFont="1" applyFill="1" applyBorder="1" applyAlignment="1">
      <alignment horizontal="center"/>
      <protection/>
    </xf>
    <xf numFmtId="3" fontId="7" fillId="0" borderId="28" xfId="151" applyNumberFormat="1" applyFont="1" applyFill="1" applyBorder="1" applyAlignment="1">
      <alignment horizontal="center"/>
      <protection/>
    </xf>
    <xf numFmtId="3" fontId="8" fillId="0" borderId="28" xfId="15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1" applyNumberFormat="1" applyFont="1" applyFill="1" applyBorder="1" applyAlignment="1">
      <alignment horizontal="center"/>
      <protection/>
    </xf>
    <xf numFmtId="0" fontId="2" fillId="0" borderId="28" xfId="151" applyFont="1" applyFill="1" applyBorder="1" applyAlignment="1">
      <alignment wrapText="1"/>
      <protection/>
    </xf>
    <xf numFmtId="0" fontId="3" fillId="0" borderId="28" xfId="151" applyFont="1" applyFill="1" applyBorder="1" applyAlignment="1">
      <alignment wrapText="1"/>
      <protection/>
    </xf>
    <xf numFmtId="0" fontId="4" fillId="0" borderId="28" xfId="151" applyFont="1" applyFill="1" applyBorder="1" applyAlignment="1">
      <alignment horizontal="center"/>
      <protection/>
    </xf>
    <xf numFmtId="1" fontId="4" fillId="0" borderId="28" xfId="151" applyNumberFormat="1" applyFont="1" applyFill="1" applyBorder="1" applyAlignment="1">
      <alignment horizontal="center"/>
      <protection/>
    </xf>
    <xf numFmtId="2" fontId="5" fillId="0" borderId="28" xfId="151" applyNumberFormat="1" applyFont="1" applyFill="1" applyBorder="1" applyAlignment="1">
      <alignment horizontal="center" wrapText="1"/>
      <protection/>
    </xf>
    <xf numFmtId="0" fontId="6" fillId="6" borderId="28" xfId="151" applyFont="1" applyFill="1" applyBorder="1">
      <alignment/>
      <protection/>
    </xf>
    <xf numFmtId="0" fontId="4" fillId="0" borderId="28" xfId="151" applyFont="1" applyFill="1" applyBorder="1">
      <alignment/>
      <protection/>
    </xf>
    <xf numFmtId="0" fontId="2" fillId="0" borderId="28" xfId="151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1" applyFont="1" applyFill="1" applyBorder="1">
      <alignment/>
      <protection/>
    </xf>
    <xf numFmtId="188" fontId="7" fillId="0" borderId="28" xfId="151" applyNumberFormat="1" applyFont="1" applyFill="1" applyBorder="1" applyAlignment="1">
      <alignment horizontal="center"/>
      <protection/>
    </xf>
    <xf numFmtId="188" fontId="4" fillId="6" borderId="28" xfId="151" applyNumberFormat="1" applyFont="1" applyFill="1" applyBorder="1" applyAlignment="1">
      <alignment horizontal="center"/>
      <protection/>
    </xf>
    <xf numFmtId="188" fontId="4" fillId="0" borderId="28" xfId="151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1" applyNumberFormat="1" applyFont="1" applyFill="1" applyBorder="1" applyAlignment="1">
      <alignment horizontal="center"/>
      <protection/>
    </xf>
    <xf numFmtId="0" fontId="5" fillId="6" borderId="28" xfId="151" applyFont="1" applyFill="1" applyBorder="1">
      <alignment/>
      <protection/>
    </xf>
    <xf numFmtId="0" fontId="72" fillId="0" borderId="28" xfId="151" applyFont="1" applyFill="1" applyBorder="1">
      <alignment/>
      <protection/>
    </xf>
    <xf numFmtId="3" fontId="72" fillId="0" borderId="28" xfId="151" applyNumberFormat="1" applyFont="1" applyFill="1" applyBorder="1" applyAlignment="1">
      <alignment horizontal="center"/>
      <protection/>
    </xf>
    <xf numFmtId="188" fontId="72" fillId="0" borderId="28" xfId="151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1" fontId="5" fillId="0" borderId="30" xfId="151" applyNumberFormat="1" applyFont="1" applyFill="1" applyBorder="1" applyAlignment="1">
      <alignment horizontal="center" wrapText="1"/>
      <protection/>
    </xf>
    <xf numFmtId="2" fontId="4" fillId="52" borderId="28" xfId="151" applyNumberFormat="1" applyFont="1" applyFill="1" applyBorder="1" applyAlignment="1">
      <alignment horizontal="center"/>
      <protection/>
    </xf>
    <xf numFmtId="222" fontId="2" fillId="0" borderId="0" xfId="200" applyNumberFormat="1" applyFont="1" applyFill="1" applyBorder="1" applyAlignment="1">
      <alignment/>
    </xf>
    <xf numFmtId="3" fontId="11" fillId="0" borderId="28" xfId="151" applyNumberFormat="1" applyFont="1" applyFill="1" applyBorder="1" applyAlignment="1">
      <alignment horizontal="center"/>
      <protection/>
    </xf>
    <xf numFmtId="188" fontId="11" fillId="0" borderId="28" xfId="151" applyNumberFormat="1" applyFont="1" applyFill="1" applyBorder="1" applyAlignment="1">
      <alignment horizontal="center"/>
      <protection/>
    </xf>
    <xf numFmtId="2" fontId="11" fillId="0" borderId="28" xfId="151" applyNumberFormat="1" applyFont="1" applyFill="1" applyBorder="1" applyAlignment="1">
      <alignment horizontal="center"/>
      <protection/>
    </xf>
    <xf numFmtId="3" fontId="13" fillId="0" borderId="28" xfId="151" applyNumberFormat="1" applyFont="1" applyFill="1" applyBorder="1" applyAlignment="1">
      <alignment horizontal="center"/>
      <protection/>
    </xf>
    <xf numFmtId="4" fontId="13" fillId="0" borderId="28" xfId="151" applyNumberFormat="1" applyFont="1" applyFill="1" applyBorder="1" applyAlignment="1">
      <alignment horizontal="center"/>
      <protection/>
    </xf>
    <xf numFmtId="3" fontId="0" fillId="0" borderId="28" xfId="151" applyNumberFormat="1" applyFont="1" applyFill="1" applyBorder="1" applyAlignment="1">
      <alignment horizontal="center"/>
      <protection/>
    </xf>
    <xf numFmtId="2" fontId="0" fillId="0" borderId="28" xfId="151" applyNumberFormat="1" applyFont="1" applyFill="1" applyBorder="1" applyAlignment="1">
      <alignment horizontal="center"/>
      <protection/>
    </xf>
    <xf numFmtId="3" fontId="73" fillId="0" borderId="28" xfId="151" applyNumberFormat="1" applyFont="1" applyFill="1" applyBorder="1" applyAlignment="1">
      <alignment horizontal="center"/>
      <protection/>
    </xf>
    <xf numFmtId="188" fontId="73" fillId="0" borderId="28" xfId="151" applyNumberFormat="1" applyFont="1" applyFill="1" applyBorder="1" applyAlignment="1">
      <alignment horizontal="center"/>
      <protection/>
    </xf>
    <xf numFmtId="1" fontId="73" fillId="0" borderId="28" xfId="151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185" fontId="13" fillId="0" borderId="28" xfId="151" applyNumberFormat="1" applyFont="1" applyFill="1" applyBorder="1" applyAlignment="1">
      <alignment horizontal="center"/>
      <protection/>
    </xf>
    <xf numFmtId="185" fontId="4" fillId="0" borderId="48" xfId="0" applyNumberFormat="1" applyFont="1" applyFill="1" applyBorder="1" applyAlignment="1">
      <alignment horizontal="center"/>
    </xf>
    <xf numFmtId="0" fontId="3" fillId="0" borderId="28" xfId="151" applyFont="1" applyFill="1" applyBorder="1" applyAlignment="1">
      <alignment horizontal="center" vertical="center"/>
      <protection/>
    </xf>
    <xf numFmtId="0" fontId="28" fillId="0" borderId="28" xfId="151" applyFont="1" applyFill="1" applyBorder="1" applyAlignment="1">
      <alignment horizontal="center" vertical="center"/>
      <protection/>
    </xf>
    <xf numFmtId="0" fontId="3" fillId="0" borderId="39" xfId="151" applyFont="1" applyFill="1" applyBorder="1" applyAlignment="1">
      <alignment horizontal="center" vertical="center"/>
      <protection/>
    </xf>
    <xf numFmtId="0" fontId="3" fillId="0" borderId="65" xfId="151" applyFont="1" applyFill="1" applyBorder="1" applyAlignment="1">
      <alignment horizontal="center" vertical="center"/>
      <protection/>
    </xf>
    <xf numFmtId="0" fontId="3" fillId="0" borderId="40" xfId="151" applyFont="1" applyFill="1" applyBorder="1" applyAlignment="1">
      <alignment horizontal="center" vertical="center"/>
      <protection/>
    </xf>
    <xf numFmtId="0" fontId="3" fillId="0" borderId="66" xfId="151" applyFont="1" applyFill="1" applyBorder="1" applyAlignment="1">
      <alignment horizontal="center" vertical="center"/>
      <protection/>
    </xf>
    <xf numFmtId="0" fontId="3" fillId="0" borderId="67" xfId="151" applyFont="1" applyFill="1" applyBorder="1" applyAlignment="1">
      <alignment horizontal="center" vertical="center"/>
      <protection/>
    </xf>
    <xf numFmtId="0" fontId="3" fillId="0" borderId="68" xfId="151" applyFont="1" applyFill="1" applyBorder="1" applyAlignment="1">
      <alignment horizontal="center" vertical="center"/>
      <protection/>
    </xf>
    <xf numFmtId="0" fontId="3" fillId="0" borderId="69" xfId="151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8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Comma 2 2" xfId="114"/>
    <cellStyle name="Çıkış 2" xfId="115"/>
    <cellStyle name="Explanatory Text" xfId="116"/>
    <cellStyle name="Explanatory Text 2" xfId="117"/>
    <cellStyle name="Explanatory Text 2 2" xfId="118"/>
    <cellStyle name="Giriş 2" xfId="119"/>
    <cellStyle name="Good 2" xfId="120"/>
    <cellStyle name="Good 2 2" xfId="121"/>
    <cellStyle name="Heading 1" xfId="122"/>
    <cellStyle name="Heading 1 2" xfId="123"/>
    <cellStyle name="Heading 2" xfId="124"/>
    <cellStyle name="Heading 2 2" xfId="125"/>
    <cellStyle name="Heading 3" xfId="126"/>
    <cellStyle name="Heading 3 2" xfId="127"/>
    <cellStyle name="Heading 4" xfId="128"/>
    <cellStyle name="Heading 4 2" xfId="129"/>
    <cellStyle name="Hesaplama" xfId="130"/>
    <cellStyle name="Input" xfId="131"/>
    <cellStyle name="Input 2" xfId="132"/>
    <cellStyle name="Input 2 2" xfId="133"/>
    <cellStyle name="İşaretli Hücre" xfId="134"/>
    <cellStyle name="İyi" xfId="135"/>
    <cellStyle name="Followed Hyperlink" xfId="136"/>
    <cellStyle name="Hyperlink" xfId="137"/>
    <cellStyle name="Kötü" xfId="138"/>
    <cellStyle name="Linked Cell" xfId="139"/>
    <cellStyle name="Linked Cell 2" xfId="140"/>
    <cellStyle name="Linked Cell 2 2" xfId="141"/>
    <cellStyle name="Neutral 2" xfId="142"/>
    <cellStyle name="Neutral 2 2" xfId="143"/>
    <cellStyle name="Normal 2 2" xfId="144"/>
    <cellStyle name="Normal 2 3" xfId="145"/>
    <cellStyle name="Normal 2 3 2" xfId="146"/>
    <cellStyle name="Normal 3" xfId="147"/>
    <cellStyle name="Normal 4" xfId="148"/>
    <cellStyle name="Normal 4 2" xfId="149"/>
    <cellStyle name="Normal 4 2 2" xfId="150"/>
    <cellStyle name="Normal_MAYIS_2009_İHRACAT_RAKAMLARI" xfId="151"/>
    <cellStyle name="Not" xfId="152"/>
    <cellStyle name="Not 2" xfId="153"/>
    <cellStyle name="Note 2" xfId="154"/>
    <cellStyle name="Note 2 2" xfId="155"/>
    <cellStyle name="Note 2 2 2" xfId="156"/>
    <cellStyle name="Note 2 2 2 2" xfId="157"/>
    <cellStyle name="Note 2 2 3" xfId="158"/>
    <cellStyle name="Note 2 2 3 2" xfId="159"/>
    <cellStyle name="Note 2 2 3 2 2" xfId="160"/>
    <cellStyle name="Note 2 2 3 3" xfId="161"/>
    <cellStyle name="Note 2 2 3 3 2" xfId="162"/>
    <cellStyle name="Note 2 2 4" xfId="163"/>
    <cellStyle name="Note 2 2 4 2" xfId="164"/>
    <cellStyle name="Note 2 3" xfId="165"/>
    <cellStyle name="Note 2 3 2" xfId="166"/>
    <cellStyle name="Note 2 3 2 2" xfId="167"/>
    <cellStyle name="Note 2 3 3" xfId="168"/>
    <cellStyle name="Note 2 3 3 2" xfId="169"/>
    <cellStyle name="Note 2 4" xfId="170"/>
    <cellStyle name="Note 2 4 2" xfId="171"/>
    <cellStyle name="Note 3" xfId="172"/>
    <cellStyle name="Nötr" xfId="173"/>
    <cellStyle name="Output" xfId="174"/>
    <cellStyle name="Output 2" xfId="175"/>
    <cellStyle name="Output 2 2" xfId="176"/>
    <cellStyle name="Currency" xfId="177"/>
    <cellStyle name="Currency [0]" xfId="178"/>
    <cellStyle name="Percent 2" xfId="179"/>
    <cellStyle name="Percent 2 2" xfId="180"/>
    <cellStyle name="Percent 3" xfId="181"/>
    <cellStyle name="Title" xfId="182"/>
    <cellStyle name="Title 2" xfId="183"/>
    <cellStyle name="Toplam 2" xfId="184"/>
    <cellStyle name="Total" xfId="185"/>
    <cellStyle name="Total 2" xfId="186"/>
    <cellStyle name="Total 2 2" xfId="187"/>
    <cellStyle name="Uyarı Metni 2" xfId="188"/>
    <cellStyle name="Comma" xfId="189"/>
    <cellStyle name="Virgül 2" xfId="190"/>
    <cellStyle name="Vurgu1" xfId="191"/>
    <cellStyle name="Vurgu2" xfId="192"/>
    <cellStyle name="Vurgu3" xfId="193"/>
    <cellStyle name="Vurgu4" xfId="194"/>
    <cellStyle name="Vurgu5" xfId="195"/>
    <cellStyle name="Vurgu6" xfId="196"/>
    <cellStyle name="Warning Text" xfId="197"/>
    <cellStyle name="Warning Text 2" xfId="198"/>
    <cellStyle name="Warning Text 2 2" xfId="199"/>
    <cellStyle name="Percent" xfId="200"/>
    <cellStyle name="Yüzde 2" xfId="2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8660090.277</c:v>
                </c:pt>
                <c:pt idx="1">
                  <c:v>9277288.46</c:v>
                </c:pt>
                <c:pt idx="2">
                  <c:v>10555404.619</c:v>
                </c:pt>
                <c:pt idx="3">
                  <c:v>9502578.203</c:v>
                </c:pt>
                <c:pt idx="4">
                  <c:v>9819683.09</c:v>
                </c:pt>
                <c:pt idx="5">
                  <c:v>9827742.991</c:v>
                </c:pt>
                <c:pt idx="6">
                  <c:v>8977586.036</c:v>
                </c:pt>
                <c:pt idx="7">
                  <c:v>8760767.142</c:v>
                </c:pt>
                <c:pt idx="8">
                  <c:v>9310907.824</c:v>
                </c:pt>
                <c:pt idx="9">
                  <c:v>9658697.791</c:v>
                </c:pt>
                <c:pt idx="10">
                  <c:v>10275151.436</c:v>
                </c:pt>
                <c:pt idx="11">
                  <c:v>9608164.399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8875950.525</c:v>
                </c:pt>
                <c:pt idx="1">
                  <c:v>9594405.189</c:v>
                </c:pt>
                <c:pt idx="2">
                  <c:v>10398431.125</c:v>
                </c:pt>
                <c:pt idx="3">
                  <c:v>9723517.85</c:v>
                </c:pt>
                <c:pt idx="4">
                  <c:v>10419396.085</c:v>
                </c:pt>
                <c:pt idx="5">
                  <c:v>9745237.789</c:v>
                </c:pt>
              </c:numCache>
            </c:numRef>
          </c:val>
          <c:smooth val="0"/>
        </c:ser>
        <c:marker val="1"/>
        <c:axId val="51038289"/>
        <c:axId val="56691418"/>
      </c:lineChart>
      <c:catAx>
        <c:axId val="5103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91418"/>
        <c:crosses val="autoZero"/>
        <c:auto val="1"/>
        <c:lblOffset val="100"/>
        <c:tickLblSkip val="1"/>
        <c:noMultiLvlLbl val="0"/>
      </c:catAx>
      <c:valAx>
        <c:axId val="5669141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382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106920.123</c:v>
                </c:pt>
                <c:pt idx="1">
                  <c:v>109287.016</c:v>
                </c:pt>
                <c:pt idx="2">
                  <c:v>114294.486</c:v>
                </c:pt>
                <c:pt idx="3">
                  <c:v>104212.802</c:v>
                </c:pt>
                <c:pt idx="4">
                  <c:v>112314.925</c:v>
                </c:pt>
                <c:pt idx="5">
                  <c:v>96432.251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106398.089</c:v>
                </c:pt>
                <c:pt idx="3">
                  <c:v>95619.093</c:v>
                </c:pt>
                <c:pt idx="4">
                  <c:v>97437.353</c:v>
                </c:pt>
                <c:pt idx="5">
                  <c:v>86571.564</c:v>
                </c:pt>
                <c:pt idx="6">
                  <c:v>76121.244</c:v>
                </c:pt>
                <c:pt idx="7">
                  <c:v>85953.599</c:v>
                </c:pt>
                <c:pt idx="8">
                  <c:v>162774.072</c:v>
                </c:pt>
                <c:pt idx="9">
                  <c:v>175246.466</c:v>
                </c:pt>
                <c:pt idx="10">
                  <c:v>165695.762</c:v>
                </c:pt>
                <c:pt idx="11">
                  <c:v>110777.462</c:v>
                </c:pt>
              </c:numCache>
            </c:numRef>
          </c:val>
          <c:smooth val="0"/>
        </c:ser>
        <c:marker val="1"/>
        <c:axId val="17787131"/>
        <c:axId val="25866452"/>
      </c:lineChart>
      <c:catAx>
        <c:axId val="1778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66452"/>
        <c:crosses val="autoZero"/>
        <c:auto val="1"/>
        <c:lblOffset val="100"/>
        <c:tickLblSkip val="1"/>
        <c:noMultiLvlLbl val="0"/>
      </c:catAx>
      <c:valAx>
        <c:axId val="25866452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871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178057.444</c:v>
                </c:pt>
                <c:pt idx="1">
                  <c:v>134127.542</c:v>
                </c:pt>
                <c:pt idx="2">
                  <c:v>135675.714</c:v>
                </c:pt>
                <c:pt idx="3">
                  <c:v>133874.226</c:v>
                </c:pt>
                <c:pt idx="4">
                  <c:v>105607.768</c:v>
                </c:pt>
                <c:pt idx="5">
                  <c:v>106785.863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135675.905</c:v>
                </c:pt>
                <c:pt idx="3">
                  <c:v>132709.54</c:v>
                </c:pt>
                <c:pt idx="4">
                  <c:v>129480.432</c:v>
                </c:pt>
                <c:pt idx="5">
                  <c:v>128894.031</c:v>
                </c:pt>
                <c:pt idx="6">
                  <c:v>151957.09</c:v>
                </c:pt>
                <c:pt idx="7">
                  <c:v>108455.107</c:v>
                </c:pt>
                <c:pt idx="8">
                  <c:v>189203.166</c:v>
                </c:pt>
                <c:pt idx="9">
                  <c:v>199574.956</c:v>
                </c:pt>
                <c:pt idx="10">
                  <c:v>194765.302</c:v>
                </c:pt>
                <c:pt idx="11">
                  <c:v>163890.045</c:v>
                </c:pt>
              </c:numCache>
            </c:numRef>
          </c:val>
          <c:smooth val="0"/>
        </c:ser>
        <c:marker val="1"/>
        <c:axId val="31471477"/>
        <c:axId val="14807838"/>
      </c:lineChart>
      <c:catAx>
        <c:axId val="31471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07838"/>
        <c:crosses val="autoZero"/>
        <c:auto val="1"/>
        <c:lblOffset val="100"/>
        <c:tickLblSkip val="1"/>
        <c:noMultiLvlLbl val="0"/>
      </c:catAx>
      <c:valAx>
        <c:axId val="14807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4714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62272.139</c:v>
                </c:pt>
                <c:pt idx="3">
                  <c:v>38435.534</c:v>
                </c:pt>
                <c:pt idx="4">
                  <c:v>38040.553</c:v>
                </c:pt>
                <c:pt idx="5">
                  <c:v>36741.722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</c:v>
                </c:pt>
                <c:pt idx="7">
                  <c:v>11471.274</c:v>
                </c:pt>
                <c:pt idx="8">
                  <c:v>17003.457</c:v>
                </c:pt>
                <c:pt idx="9">
                  <c:v>15742.657</c:v>
                </c:pt>
                <c:pt idx="10">
                  <c:v>19601.625</c:v>
                </c:pt>
                <c:pt idx="11">
                  <c:v>26593.854</c:v>
                </c:pt>
              </c:numCache>
            </c:numRef>
          </c:val>
          <c:smooth val="0"/>
        </c:ser>
        <c:marker val="1"/>
        <c:axId val="66161679"/>
        <c:axId val="58584200"/>
      </c:lineChart>
      <c:catAx>
        <c:axId val="6616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84200"/>
        <c:crosses val="autoZero"/>
        <c:auto val="1"/>
        <c:lblOffset val="100"/>
        <c:tickLblSkip val="1"/>
        <c:noMultiLvlLbl val="0"/>
      </c:catAx>
      <c:valAx>
        <c:axId val="58584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616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  <c:pt idx="4">
                  <c:v>80015.084</c:v>
                </c:pt>
                <c:pt idx="5">
                  <c:v>76117.297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57495753"/>
        <c:axId val="47699730"/>
      </c:lineChart>
      <c:catAx>
        <c:axId val="5749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99730"/>
        <c:crosses val="autoZero"/>
        <c:auto val="1"/>
        <c:lblOffset val="100"/>
        <c:tickLblSkip val="1"/>
        <c:noMultiLvlLbl val="0"/>
      </c:catAx>
      <c:valAx>
        <c:axId val="4769973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957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9241.514</c:v>
                </c:pt>
                <c:pt idx="3">
                  <c:v>10435.252</c:v>
                </c:pt>
                <c:pt idx="4">
                  <c:v>7212.426</c:v>
                </c:pt>
                <c:pt idx="5">
                  <c:v>3794.241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3157.734</c:v>
                </c:pt>
                <c:pt idx="7">
                  <c:v>4540.86</c:v>
                </c:pt>
                <c:pt idx="8">
                  <c:v>6212.319</c:v>
                </c:pt>
                <c:pt idx="9">
                  <c:v>5067.86</c:v>
                </c:pt>
                <c:pt idx="10">
                  <c:v>7099.804</c:v>
                </c:pt>
                <c:pt idx="11">
                  <c:v>5958.074</c:v>
                </c:pt>
              </c:numCache>
            </c:numRef>
          </c:val>
          <c:smooth val="0"/>
        </c:ser>
        <c:marker val="1"/>
        <c:axId val="26644387"/>
        <c:axId val="38472892"/>
      </c:lineChart>
      <c:catAx>
        <c:axId val="2664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472892"/>
        <c:crosses val="autoZero"/>
        <c:auto val="1"/>
        <c:lblOffset val="100"/>
        <c:tickLblSkip val="1"/>
        <c:noMultiLvlLbl val="0"/>
      </c:catAx>
      <c:valAx>
        <c:axId val="38472892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644387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171278.742</c:v>
                </c:pt>
                <c:pt idx="1">
                  <c:v>148797.92</c:v>
                </c:pt>
                <c:pt idx="2">
                  <c:v>145990.751</c:v>
                </c:pt>
                <c:pt idx="3">
                  <c:v>154659.819</c:v>
                </c:pt>
                <c:pt idx="4">
                  <c:v>165074.459</c:v>
                </c:pt>
                <c:pt idx="5">
                  <c:v>157623.023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147201.165</c:v>
                </c:pt>
                <c:pt idx="1">
                  <c:v>110614.919</c:v>
                </c:pt>
                <c:pt idx="2">
                  <c:v>146851.834</c:v>
                </c:pt>
                <c:pt idx="3">
                  <c:v>114273.368</c:v>
                </c:pt>
                <c:pt idx="4">
                  <c:v>128328.912</c:v>
                </c:pt>
                <c:pt idx="5">
                  <c:v>130730.046</c:v>
                </c:pt>
                <c:pt idx="6">
                  <c:v>127346.598</c:v>
                </c:pt>
                <c:pt idx="7">
                  <c:v>130036.097</c:v>
                </c:pt>
                <c:pt idx="8">
                  <c:v>147522.045</c:v>
                </c:pt>
                <c:pt idx="9">
                  <c:v>140676.915</c:v>
                </c:pt>
                <c:pt idx="10">
                  <c:v>161267.596</c:v>
                </c:pt>
                <c:pt idx="11">
                  <c:v>177066.149</c:v>
                </c:pt>
              </c:numCache>
            </c:numRef>
          </c:val>
          <c:smooth val="0"/>
        </c:ser>
        <c:marker val="1"/>
        <c:axId val="10711709"/>
        <c:axId val="29296518"/>
      </c:lineChart>
      <c:catAx>
        <c:axId val="10711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96518"/>
        <c:crosses val="autoZero"/>
        <c:auto val="1"/>
        <c:lblOffset val="100"/>
        <c:tickLblSkip val="1"/>
        <c:noMultiLvlLbl val="0"/>
      </c:catAx>
      <c:valAx>
        <c:axId val="29296518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11709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308712.505</c:v>
                </c:pt>
                <c:pt idx="1">
                  <c:v>312992.179</c:v>
                </c:pt>
                <c:pt idx="2">
                  <c:v>362036.213</c:v>
                </c:pt>
                <c:pt idx="3">
                  <c:v>361279.173</c:v>
                </c:pt>
                <c:pt idx="4">
                  <c:v>382829.464</c:v>
                </c:pt>
                <c:pt idx="5">
                  <c:v>355133.901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265835.646</c:v>
                </c:pt>
                <c:pt idx="1">
                  <c:v>294466.753</c:v>
                </c:pt>
                <c:pt idx="2">
                  <c:v>330262.42</c:v>
                </c:pt>
                <c:pt idx="3">
                  <c:v>306608.082</c:v>
                </c:pt>
                <c:pt idx="4">
                  <c:v>328986.049</c:v>
                </c:pt>
                <c:pt idx="5">
                  <c:v>327953.651</c:v>
                </c:pt>
                <c:pt idx="6">
                  <c:v>321147.803</c:v>
                </c:pt>
                <c:pt idx="7">
                  <c:v>313695.187</c:v>
                </c:pt>
                <c:pt idx="8">
                  <c:v>325915.363</c:v>
                </c:pt>
                <c:pt idx="9">
                  <c:v>322764.723</c:v>
                </c:pt>
                <c:pt idx="10">
                  <c:v>364766.716</c:v>
                </c:pt>
                <c:pt idx="11">
                  <c:v>359375.74</c:v>
                </c:pt>
              </c:numCache>
            </c:numRef>
          </c:val>
          <c:smooth val="0"/>
        </c:ser>
        <c:marker val="1"/>
        <c:axId val="62342071"/>
        <c:axId val="24207728"/>
      </c:lineChart>
      <c:catAx>
        <c:axId val="6234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207728"/>
        <c:crosses val="autoZero"/>
        <c:auto val="1"/>
        <c:lblOffset val="100"/>
        <c:tickLblSkip val="1"/>
        <c:noMultiLvlLbl val="0"/>
      </c:catAx>
      <c:valAx>
        <c:axId val="24207728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420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682798.453</c:v>
                </c:pt>
                <c:pt idx="1">
                  <c:v>649735.78</c:v>
                </c:pt>
                <c:pt idx="2">
                  <c:v>734284.808</c:v>
                </c:pt>
                <c:pt idx="3">
                  <c:v>701429.797</c:v>
                </c:pt>
                <c:pt idx="4">
                  <c:v>749700.73</c:v>
                </c:pt>
                <c:pt idx="5">
                  <c:v>646297.734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584999.658</c:v>
                </c:pt>
                <c:pt idx="1">
                  <c:v>634980.963</c:v>
                </c:pt>
                <c:pt idx="2">
                  <c:v>722336.937</c:v>
                </c:pt>
                <c:pt idx="3">
                  <c:v>645785.985</c:v>
                </c:pt>
                <c:pt idx="4">
                  <c:v>680930.157</c:v>
                </c:pt>
                <c:pt idx="5">
                  <c:v>635964.947</c:v>
                </c:pt>
                <c:pt idx="6">
                  <c:v>580092.975</c:v>
                </c:pt>
                <c:pt idx="7">
                  <c:v>612907.223</c:v>
                </c:pt>
                <c:pt idx="8">
                  <c:v>692198.311</c:v>
                </c:pt>
                <c:pt idx="9">
                  <c:v>662004.745</c:v>
                </c:pt>
                <c:pt idx="10">
                  <c:v>764902.331</c:v>
                </c:pt>
                <c:pt idx="11">
                  <c:v>622417.356</c:v>
                </c:pt>
              </c:numCache>
            </c:numRef>
          </c:val>
          <c:smooth val="0"/>
        </c:ser>
        <c:marker val="1"/>
        <c:axId val="16542961"/>
        <c:axId val="14668922"/>
      </c:lineChart>
      <c:catAx>
        <c:axId val="1654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68922"/>
        <c:crosses val="autoZero"/>
        <c:auto val="1"/>
        <c:lblOffset val="100"/>
        <c:tickLblSkip val="1"/>
        <c:noMultiLvlLbl val="0"/>
      </c:catAx>
      <c:valAx>
        <c:axId val="14668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4296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115067.221</c:v>
                </c:pt>
                <c:pt idx="1">
                  <c:v>129850.172</c:v>
                </c:pt>
                <c:pt idx="2">
                  <c:v>153812.932</c:v>
                </c:pt>
                <c:pt idx="3">
                  <c:v>145570.127</c:v>
                </c:pt>
                <c:pt idx="4">
                  <c:v>155839.913</c:v>
                </c:pt>
                <c:pt idx="5">
                  <c:v>146485.191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89780.934</c:v>
                </c:pt>
                <c:pt idx="1">
                  <c:v>103607.844</c:v>
                </c:pt>
                <c:pt idx="2">
                  <c:v>150142.88</c:v>
                </c:pt>
                <c:pt idx="3">
                  <c:v>122697.036</c:v>
                </c:pt>
                <c:pt idx="4">
                  <c:v>128086.519</c:v>
                </c:pt>
                <c:pt idx="5">
                  <c:v>139253.053</c:v>
                </c:pt>
                <c:pt idx="6">
                  <c:v>161803.312</c:v>
                </c:pt>
                <c:pt idx="7">
                  <c:v>137048.422</c:v>
                </c:pt>
                <c:pt idx="8">
                  <c:v>146787.353</c:v>
                </c:pt>
                <c:pt idx="9">
                  <c:v>134542.183</c:v>
                </c:pt>
                <c:pt idx="10">
                  <c:v>157369.854</c:v>
                </c:pt>
                <c:pt idx="11">
                  <c:v>162995.497</c:v>
                </c:pt>
              </c:numCache>
            </c:numRef>
          </c:val>
          <c:smooth val="0"/>
        </c:ser>
        <c:marker val="1"/>
        <c:axId val="64911435"/>
        <c:axId val="47332004"/>
      </c:lineChart>
      <c:catAx>
        <c:axId val="6491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332004"/>
        <c:crosses val="autoZero"/>
        <c:auto val="1"/>
        <c:lblOffset val="100"/>
        <c:tickLblSkip val="1"/>
        <c:noMultiLvlLbl val="0"/>
      </c:catAx>
      <c:valAx>
        <c:axId val="473320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9114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165999.604</c:v>
                </c:pt>
                <c:pt idx="1">
                  <c:v>161550.146</c:v>
                </c:pt>
                <c:pt idx="2">
                  <c:v>170022.583</c:v>
                </c:pt>
                <c:pt idx="3">
                  <c:v>190199.188</c:v>
                </c:pt>
                <c:pt idx="4">
                  <c:v>192856.261</c:v>
                </c:pt>
                <c:pt idx="5">
                  <c:v>184396.158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132530.187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167710.154</c:v>
                </c:pt>
                <c:pt idx="4">
                  <c:v>171988.312</c:v>
                </c:pt>
                <c:pt idx="5">
                  <c:v>154499.714</c:v>
                </c:pt>
                <c:pt idx="6">
                  <c:v>164713.269</c:v>
                </c:pt>
                <c:pt idx="7">
                  <c:v>161426.912</c:v>
                </c:pt>
                <c:pt idx="8">
                  <c:v>168008.645</c:v>
                </c:pt>
                <c:pt idx="9">
                  <c:v>188447.956</c:v>
                </c:pt>
                <c:pt idx="10">
                  <c:v>197338.997</c:v>
                </c:pt>
                <c:pt idx="11">
                  <c:v>188174.007</c:v>
                </c:pt>
              </c:numCache>
            </c:numRef>
          </c:val>
          <c:smooth val="0"/>
        </c:ser>
        <c:marker val="1"/>
        <c:axId val="23334853"/>
        <c:axId val="8687086"/>
      </c:lineChart>
      <c:catAx>
        <c:axId val="2333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87086"/>
        <c:crosses val="autoZero"/>
        <c:auto val="1"/>
        <c:lblOffset val="100"/>
        <c:tickLblSkip val="1"/>
        <c:noMultiLvlLbl val="0"/>
      </c:catAx>
      <c:valAx>
        <c:axId val="86870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3348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397238.794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394358.116</c:v>
                </c:pt>
                <c:pt idx="1">
                  <c:v>400315.829</c:v>
                </c:pt>
                <c:pt idx="2">
                  <c:v>369712.508</c:v>
                </c:pt>
                <c:pt idx="3">
                  <c:v>401608.094</c:v>
                </c:pt>
                <c:pt idx="4">
                  <c:v>508209.953</c:v>
                </c:pt>
                <c:pt idx="5">
                  <c:v>432714.384</c:v>
                </c:pt>
              </c:numCache>
            </c:numRef>
          </c:val>
          <c:smooth val="0"/>
        </c:ser>
        <c:marker val="1"/>
        <c:axId val="40460715"/>
        <c:axId val="28602116"/>
      </c:lineChart>
      <c:catAx>
        <c:axId val="40460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02116"/>
        <c:crosses val="autoZero"/>
        <c:auto val="1"/>
        <c:lblOffset val="100"/>
        <c:tickLblSkip val="1"/>
        <c:noMultiLvlLbl val="0"/>
      </c:catAx>
      <c:valAx>
        <c:axId val="28602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607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1316213.543</c:v>
                </c:pt>
                <c:pt idx="1">
                  <c:v>1429686.634</c:v>
                </c:pt>
                <c:pt idx="2">
                  <c:v>1457733.441</c:v>
                </c:pt>
                <c:pt idx="3">
                  <c:v>1423775.046</c:v>
                </c:pt>
                <c:pt idx="4">
                  <c:v>1572267.289</c:v>
                </c:pt>
                <c:pt idx="5">
                  <c:v>1335581.131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1302960.182</c:v>
                </c:pt>
                <c:pt idx="1">
                  <c:v>1386784.155</c:v>
                </c:pt>
                <c:pt idx="2">
                  <c:v>1641891.481</c:v>
                </c:pt>
                <c:pt idx="3">
                  <c:v>1482109.78</c:v>
                </c:pt>
                <c:pt idx="4">
                  <c:v>1481255.839</c:v>
                </c:pt>
                <c:pt idx="5">
                  <c:v>1384441.606</c:v>
                </c:pt>
                <c:pt idx="6">
                  <c:v>1293007.947</c:v>
                </c:pt>
                <c:pt idx="7">
                  <c:v>1457947.912</c:v>
                </c:pt>
                <c:pt idx="8">
                  <c:v>1474631.595</c:v>
                </c:pt>
                <c:pt idx="9">
                  <c:v>1627615.779</c:v>
                </c:pt>
                <c:pt idx="10">
                  <c:v>1576147.093</c:v>
                </c:pt>
                <c:pt idx="11">
                  <c:v>1406200.811</c:v>
                </c:pt>
              </c:numCache>
            </c:numRef>
          </c:val>
          <c:smooth val="0"/>
        </c:ser>
        <c:marker val="1"/>
        <c:axId val="11074911"/>
        <c:axId val="32565336"/>
      </c:lineChart>
      <c:catAx>
        <c:axId val="11074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565336"/>
        <c:crosses val="autoZero"/>
        <c:auto val="1"/>
        <c:lblOffset val="100"/>
        <c:tickLblSkip val="1"/>
        <c:noMultiLvlLbl val="0"/>
      </c:catAx>
      <c:valAx>
        <c:axId val="3256533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749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430176.705</c:v>
                </c:pt>
                <c:pt idx="1">
                  <c:v>435925.459</c:v>
                </c:pt>
                <c:pt idx="2">
                  <c:v>512205.527</c:v>
                </c:pt>
                <c:pt idx="3">
                  <c:v>502482.61</c:v>
                </c:pt>
                <c:pt idx="4">
                  <c:v>519463.357</c:v>
                </c:pt>
                <c:pt idx="5">
                  <c:v>467940.843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385485.427</c:v>
                </c:pt>
                <c:pt idx="1">
                  <c:v>418134.033</c:v>
                </c:pt>
                <c:pt idx="2">
                  <c:v>464782.777</c:v>
                </c:pt>
                <c:pt idx="3">
                  <c:v>449810.15</c:v>
                </c:pt>
                <c:pt idx="4">
                  <c:v>481190.35</c:v>
                </c:pt>
                <c:pt idx="5">
                  <c:v>470788.53</c:v>
                </c:pt>
                <c:pt idx="6">
                  <c:v>434096.009</c:v>
                </c:pt>
                <c:pt idx="7">
                  <c:v>408024.449</c:v>
                </c:pt>
                <c:pt idx="8">
                  <c:v>413458.122</c:v>
                </c:pt>
                <c:pt idx="9">
                  <c:v>442315.175</c:v>
                </c:pt>
                <c:pt idx="10">
                  <c:v>497142.879</c:v>
                </c:pt>
                <c:pt idx="11">
                  <c:v>454243.961</c:v>
                </c:pt>
              </c:numCache>
            </c:numRef>
          </c:val>
          <c:smooth val="0"/>
        </c:ser>
        <c:marker val="1"/>
        <c:axId val="24652569"/>
        <c:axId val="20546530"/>
      </c:lineChart>
      <c:catAx>
        <c:axId val="2465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46530"/>
        <c:crosses val="autoZero"/>
        <c:auto val="1"/>
        <c:lblOffset val="100"/>
        <c:tickLblSkip val="1"/>
        <c:noMultiLvlLbl val="0"/>
      </c:catAx>
      <c:valAx>
        <c:axId val="2054653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5256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1485545.621</c:v>
                </c:pt>
                <c:pt idx="1">
                  <c:v>1784093.98</c:v>
                </c:pt>
                <c:pt idx="2">
                  <c:v>1864315.454</c:v>
                </c:pt>
                <c:pt idx="3">
                  <c:v>1766761.741</c:v>
                </c:pt>
                <c:pt idx="4">
                  <c:v>1843699.925</c:v>
                </c:pt>
                <c:pt idx="5">
                  <c:v>1805217.613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1581184.136</c:v>
                </c:pt>
                <c:pt idx="1">
                  <c:v>1637526.29</c:v>
                </c:pt>
                <c:pt idx="2">
                  <c:v>1906475.306</c:v>
                </c:pt>
                <c:pt idx="3">
                  <c:v>1630183.31</c:v>
                </c:pt>
                <c:pt idx="4">
                  <c:v>1653562.047</c:v>
                </c:pt>
                <c:pt idx="5">
                  <c:v>1604581.197</c:v>
                </c:pt>
                <c:pt idx="6">
                  <c:v>1450911.772</c:v>
                </c:pt>
                <c:pt idx="7">
                  <c:v>1068344.94</c:v>
                </c:pt>
                <c:pt idx="8">
                  <c:v>1497644.335</c:v>
                </c:pt>
                <c:pt idx="9">
                  <c:v>1631701.309</c:v>
                </c:pt>
                <c:pt idx="10">
                  <c:v>1757241.975</c:v>
                </c:pt>
                <c:pt idx="11">
                  <c:v>1636924.116</c:v>
                </c:pt>
              </c:numCache>
            </c:numRef>
          </c:val>
          <c:smooth val="0"/>
        </c:ser>
        <c:marker val="1"/>
        <c:axId val="50701043"/>
        <c:axId val="53656204"/>
      </c:lineChart>
      <c:catAx>
        <c:axId val="5070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56204"/>
        <c:crosses val="autoZero"/>
        <c:auto val="1"/>
        <c:lblOffset val="100"/>
        <c:tickLblSkip val="1"/>
        <c:noMultiLvlLbl val="0"/>
      </c:catAx>
      <c:valAx>
        <c:axId val="5365620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1043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830495.627</c:v>
                </c:pt>
                <c:pt idx="1">
                  <c:v>839306.417</c:v>
                </c:pt>
                <c:pt idx="2">
                  <c:v>910597.689</c:v>
                </c:pt>
                <c:pt idx="3">
                  <c:v>919036.034</c:v>
                </c:pt>
                <c:pt idx="4">
                  <c:v>1028216.121</c:v>
                </c:pt>
                <c:pt idx="5">
                  <c:v>927988.437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817775.935</c:v>
                </c:pt>
                <c:pt idx="1">
                  <c:v>948619.217</c:v>
                </c:pt>
                <c:pt idx="2">
                  <c:v>1131078.944</c:v>
                </c:pt>
                <c:pt idx="3">
                  <c:v>1050533.788</c:v>
                </c:pt>
                <c:pt idx="4">
                  <c:v>1048165.909</c:v>
                </c:pt>
                <c:pt idx="5">
                  <c:v>957640.367</c:v>
                </c:pt>
                <c:pt idx="6">
                  <c:v>865371.049</c:v>
                </c:pt>
                <c:pt idx="7">
                  <c:v>952506.804</c:v>
                </c:pt>
                <c:pt idx="8">
                  <c:v>972452.799</c:v>
                </c:pt>
                <c:pt idx="9">
                  <c:v>981329.411</c:v>
                </c:pt>
                <c:pt idx="10">
                  <c:v>1069165.397</c:v>
                </c:pt>
                <c:pt idx="11">
                  <c:v>998763.752</c:v>
                </c:pt>
              </c:numCache>
            </c:numRef>
          </c:val>
          <c:smooth val="0"/>
        </c:ser>
        <c:marker val="1"/>
        <c:axId val="13143789"/>
        <c:axId val="51185238"/>
      </c:lineChart>
      <c:catAx>
        <c:axId val="1314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85238"/>
        <c:crosses val="autoZero"/>
        <c:auto val="1"/>
        <c:lblOffset val="100"/>
        <c:tickLblSkip val="1"/>
        <c:noMultiLvlLbl val="0"/>
      </c:catAx>
      <c:valAx>
        <c:axId val="5118523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4378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1393986.948</c:v>
                </c:pt>
                <c:pt idx="1">
                  <c:v>1390753.955</c:v>
                </c:pt>
                <c:pt idx="2">
                  <c:v>1511967.427</c:v>
                </c:pt>
                <c:pt idx="3">
                  <c:v>1319589.869</c:v>
                </c:pt>
                <c:pt idx="4">
                  <c:v>1368388.524</c:v>
                </c:pt>
                <c:pt idx="5">
                  <c:v>1448593.233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1226435.351</c:v>
                </c:pt>
                <c:pt idx="1">
                  <c:v>1302807.132</c:v>
                </c:pt>
                <c:pt idx="2">
                  <c:v>1476257.787</c:v>
                </c:pt>
                <c:pt idx="3">
                  <c:v>1215094.295</c:v>
                </c:pt>
                <c:pt idx="4">
                  <c:v>1286430.27</c:v>
                </c:pt>
                <c:pt idx="5">
                  <c:v>1395384.035</c:v>
                </c:pt>
                <c:pt idx="6">
                  <c:v>1400148.953</c:v>
                </c:pt>
                <c:pt idx="7">
                  <c:v>1293696.309</c:v>
                </c:pt>
                <c:pt idx="8">
                  <c:v>1361829.058</c:v>
                </c:pt>
                <c:pt idx="9">
                  <c:v>1278954.946</c:v>
                </c:pt>
                <c:pt idx="10">
                  <c:v>1433987.606</c:v>
                </c:pt>
                <c:pt idx="11">
                  <c:v>1368593.625</c:v>
                </c:pt>
              </c:numCache>
            </c:numRef>
          </c:val>
          <c:smooth val="0"/>
        </c:ser>
        <c:marker val="1"/>
        <c:axId val="58013959"/>
        <c:axId val="52363584"/>
      </c:lineChart>
      <c:catAx>
        <c:axId val="5801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363584"/>
        <c:crosses val="autoZero"/>
        <c:auto val="1"/>
        <c:lblOffset val="100"/>
        <c:tickLblSkip val="1"/>
        <c:noMultiLvlLbl val="0"/>
      </c:catAx>
      <c:valAx>
        <c:axId val="5236358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139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508945.802</c:v>
                </c:pt>
                <c:pt idx="1">
                  <c:v>536460.695</c:v>
                </c:pt>
                <c:pt idx="2">
                  <c:v>584529.057</c:v>
                </c:pt>
                <c:pt idx="3">
                  <c:v>549255.529</c:v>
                </c:pt>
                <c:pt idx="4">
                  <c:v>608734.788</c:v>
                </c:pt>
                <c:pt idx="5">
                  <c:v>549049.106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479260.192</c:v>
                </c:pt>
                <c:pt idx="1">
                  <c:v>499889.901</c:v>
                </c:pt>
                <c:pt idx="2">
                  <c:v>576619.434</c:v>
                </c:pt>
                <c:pt idx="3">
                  <c:v>513051.166</c:v>
                </c:pt>
                <c:pt idx="4">
                  <c:v>569967.835</c:v>
                </c:pt>
                <c:pt idx="5">
                  <c:v>560661.003</c:v>
                </c:pt>
                <c:pt idx="6">
                  <c:v>513600.047</c:v>
                </c:pt>
                <c:pt idx="7">
                  <c:v>491376.819</c:v>
                </c:pt>
                <c:pt idx="8">
                  <c:v>513297.322</c:v>
                </c:pt>
                <c:pt idx="9">
                  <c:v>506641.913</c:v>
                </c:pt>
                <c:pt idx="10">
                  <c:v>599181.778</c:v>
                </c:pt>
                <c:pt idx="11">
                  <c:v>533694.571</c:v>
                </c:pt>
              </c:numCache>
            </c:numRef>
          </c:val>
          <c:smooth val="0"/>
        </c:ser>
        <c:marker val="1"/>
        <c:axId val="1510209"/>
        <c:axId val="13591882"/>
      </c:lineChart>
      <c:catAx>
        <c:axId val="151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591882"/>
        <c:crosses val="autoZero"/>
        <c:auto val="1"/>
        <c:lblOffset val="100"/>
        <c:tickLblSkip val="1"/>
        <c:noMultiLvlLbl val="0"/>
      </c:catAx>
      <c:valAx>
        <c:axId val="1359188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020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232453.828</c:v>
                </c:pt>
                <c:pt idx="1">
                  <c:v>236040.12</c:v>
                </c:pt>
                <c:pt idx="2">
                  <c:v>286707.291</c:v>
                </c:pt>
                <c:pt idx="3">
                  <c:v>290778.595</c:v>
                </c:pt>
                <c:pt idx="4">
                  <c:v>299262.572</c:v>
                </c:pt>
                <c:pt idx="5">
                  <c:v>264632.92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207853.904</c:v>
                </c:pt>
                <c:pt idx="1">
                  <c:v>235476.37</c:v>
                </c:pt>
                <c:pt idx="2">
                  <c:v>279936.517</c:v>
                </c:pt>
                <c:pt idx="3">
                  <c:v>271020.425</c:v>
                </c:pt>
                <c:pt idx="4">
                  <c:v>297689.89</c:v>
                </c:pt>
                <c:pt idx="5">
                  <c:v>285897.222</c:v>
                </c:pt>
                <c:pt idx="6">
                  <c:v>256485.649</c:v>
                </c:pt>
                <c:pt idx="7">
                  <c:v>254993.121</c:v>
                </c:pt>
                <c:pt idx="8">
                  <c:v>249354.584</c:v>
                </c:pt>
                <c:pt idx="9">
                  <c:v>258030.613</c:v>
                </c:pt>
                <c:pt idx="10">
                  <c:v>263127.766</c:v>
                </c:pt>
                <c:pt idx="11">
                  <c:v>237858.473</c:v>
                </c:pt>
              </c:numCache>
            </c:numRef>
          </c:val>
          <c:smooth val="0"/>
        </c:ser>
        <c:marker val="1"/>
        <c:axId val="55218075"/>
        <c:axId val="27200628"/>
      </c:lineChart>
      <c:catAx>
        <c:axId val="5521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7200628"/>
        <c:crosses val="autoZero"/>
        <c:auto val="1"/>
        <c:lblOffset val="100"/>
        <c:tickLblSkip val="1"/>
        <c:noMultiLvlLbl val="0"/>
      </c:catAx>
      <c:valAx>
        <c:axId val="272006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1807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154353.628</c:v>
                </c:pt>
                <c:pt idx="1">
                  <c:v>203219.507</c:v>
                </c:pt>
                <c:pt idx="2">
                  <c:v>191321.835</c:v>
                </c:pt>
                <c:pt idx="3">
                  <c:v>166971.163</c:v>
                </c:pt>
                <c:pt idx="4">
                  <c:v>194019.214</c:v>
                </c:pt>
                <c:pt idx="5">
                  <c:v>170848.704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270948.388</c:v>
                </c:pt>
                <c:pt idx="1">
                  <c:v>131767.024</c:v>
                </c:pt>
                <c:pt idx="2">
                  <c:v>135700.011</c:v>
                </c:pt>
                <c:pt idx="3">
                  <c:v>153131.564</c:v>
                </c:pt>
                <c:pt idx="4">
                  <c:v>153192.611</c:v>
                </c:pt>
                <c:pt idx="5">
                  <c:v>165776.732</c:v>
                </c:pt>
                <c:pt idx="6">
                  <c:v>135267.766</c:v>
                </c:pt>
                <c:pt idx="7">
                  <c:v>157073.617</c:v>
                </c:pt>
                <c:pt idx="8">
                  <c:v>179011.675</c:v>
                </c:pt>
                <c:pt idx="9">
                  <c:v>179006.583</c:v>
                </c:pt>
                <c:pt idx="10">
                  <c:v>250424.19</c:v>
                </c:pt>
                <c:pt idx="11">
                  <c:v>163981.372</c:v>
                </c:pt>
              </c:numCache>
            </c:numRef>
          </c:val>
          <c:smooth val="0"/>
        </c:ser>
        <c:marker val="1"/>
        <c:axId val="43479061"/>
        <c:axId val="55767230"/>
      </c:lineChart>
      <c:catAx>
        <c:axId val="4347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67230"/>
        <c:crosses val="autoZero"/>
        <c:auto val="1"/>
        <c:lblOffset val="100"/>
        <c:tickLblSkip val="1"/>
        <c:noMultiLvlLbl val="0"/>
      </c:catAx>
      <c:valAx>
        <c:axId val="55767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4790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1155655.733</c:v>
                </c:pt>
                <c:pt idx="1">
                  <c:v>1234177.041</c:v>
                </c:pt>
                <c:pt idx="2">
                  <c:v>1459563.19</c:v>
                </c:pt>
                <c:pt idx="3">
                  <c:v>1234526.81</c:v>
                </c:pt>
                <c:pt idx="4">
                  <c:v>1273333.06</c:v>
                </c:pt>
                <c:pt idx="5">
                  <c:v>1142804.817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1223469.636</c:v>
                </c:pt>
                <c:pt idx="1">
                  <c:v>1360029.884</c:v>
                </c:pt>
                <c:pt idx="2">
                  <c:v>1328317.302</c:v>
                </c:pt>
                <c:pt idx="3">
                  <c:v>1328580.951</c:v>
                </c:pt>
                <c:pt idx="4">
                  <c:v>1345411.171</c:v>
                </c:pt>
                <c:pt idx="5">
                  <c:v>1481500.472</c:v>
                </c:pt>
                <c:pt idx="6">
                  <c:v>1247695.486</c:v>
                </c:pt>
                <c:pt idx="7">
                  <c:v>1276850.52</c:v>
                </c:pt>
                <c:pt idx="8">
                  <c:v>1197186.601</c:v>
                </c:pt>
                <c:pt idx="9">
                  <c:v>1329672.686</c:v>
                </c:pt>
                <c:pt idx="10">
                  <c:v>1179845.527</c:v>
                </c:pt>
                <c:pt idx="11">
                  <c:v>1249935.685</c:v>
                </c:pt>
              </c:numCache>
            </c:numRef>
          </c:val>
          <c:smooth val="0"/>
        </c:ser>
        <c:marker val="1"/>
        <c:axId val="32143023"/>
        <c:axId val="20851752"/>
      </c:lineChart>
      <c:catAx>
        <c:axId val="32143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51752"/>
        <c:crosses val="autoZero"/>
        <c:auto val="1"/>
        <c:lblOffset val="100"/>
        <c:tickLblSkip val="1"/>
        <c:noMultiLvlLbl val="0"/>
      </c:catAx>
      <c:valAx>
        <c:axId val="2085175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4302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394358.116</c:v>
                </c:pt>
                <c:pt idx="1">
                  <c:v>400315.829</c:v>
                </c:pt>
                <c:pt idx="2">
                  <c:v>369712.508</c:v>
                </c:pt>
                <c:pt idx="3">
                  <c:v>401608.094</c:v>
                </c:pt>
                <c:pt idx="4">
                  <c:v>508209.953</c:v>
                </c:pt>
                <c:pt idx="5">
                  <c:v>432714.384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397238.794</c:v>
                </c:pt>
              </c:numCache>
            </c:numRef>
          </c:val>
          <c:smooth val="0"/>
        </c:ser>
        <c:marker val="1"/>
        <c:axId val="53448041"/>
        <c:axId val="11270322"/>
      </c:lineChart>
      <c:catAx>
        <c:axId val="5344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70322"/>
        <c:crosses val="autoZero"/>
        <c:auto val="1"/>
        <c:lblOffset val="100"/>
        <c:tickLblSkip val="1"/>
        <c:noMultiLvlLbl val="0"/>
      </c:catAx>
      <c:valAx>
        <c:axId val="11270322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4804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10348146.632</c:v>
                </c:pt>
                <c:pt idx="1">
                  <c:v>11748140.235</c:v>
                </c:pt>
                <c:pt idx="2">
                  <c:v>13208530.968</c:v>
                </c:pt>
                <c:pt idx="3">
                  <c:v>12630226.758</c:v>
                </c:pt>
                <c:pt idx="4">
                  <c:v>13131540.161</c:v>
                </c:pt>
                <c:pt idx="5">
                  <c:v>13231300.415</c:v>
                </c:pt>
                <c:pt idx="6">
                  <c:v>12830900.887</c:v>
                </c:pt>
                <c:pt idx="7">
                  <c:v>12831431.104</c:v>
                </c:pt>
                <c:pt idx="8">
                  <c:v>12953098.052</c:v>
                </c:pt>
                <c:pt idx="9">
                  <c:v>13191124.249</c:v>
                </c:pt>
                <c:pt idx="10">
                  <c:v>13753752.482</c:v>
                </c:pt>
                <c:pt idx="11">
                  <c:v>12606182.908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İHR'!$C$73:$G$73</c:f>
              <c:numCache>
                <c:ptCount val="5"/>
                <c:pt idx="0">
                  <c:v>11490250.114</c:v>
                </c:pt>
                <c:pt idx="1">
                  <c:v>12393232.104</c:v>
                </c:pt>
                <c:pt idx="2">
                  <c:v>13137872.893</c:v>
                </c:pt>
                <c:pt idx="3">
                  <c:v>12492026.541</c:v>
                </c:pt>
                <c:pt idx="4">
                  <c:v>13315588.755</c:v>
                </c:pt>
              </c:numCache>
            </c:numRef>
          </c:val>
          <c:smooth val="0"/>
        </c:ser>
        <c:marker val="1"/>
        <c:axId val="56092453"/>
        <c:axId val="35070030"/>
      </c:lineChart>
      <c:catAx>
        <c:axId val="5609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70030"/>
        <c:crosses val="autoZero"/>
        <c:auto val="1"/>
        <c:lblOffset val="100"/>
        <c:tickLblSkip val="1"/>
        <c:noMultiLvlLbl val="0"/>
      </c:catAx>
      <c:valAx>
        <c:axId val="35070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924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29250.645</c:v>
                </c:pt>
                <c:pt idx="4">
                  <c:v>92887.691</c:v>
                </c:pt>
                <c:pt idx="5">
                  <c:v>137339.942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85736.847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34324035"/>
        <c:axId val="40480860"/>
      </c:lineChart>
      <c:catAx>
        <c:axId val="34324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80860"/>
        <c:crosses val="autoZero"/>
        <c:auto val="1"/>
        <c:lblOffset val="100"/>
        <c:tickLblSkip val="1"/>
        <c:noMultiLvlLbl val="0"/>
      </c:catAx>
      <c:valAx>
        <c:axId val="4048086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2403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72558.026</c:v>
                </c:pt>
                <c:pt idx="1">
                  <c:v>90844.455</c:v>
                </c:pt>
                <c:pt idx="2">
                  <c:v>107419.44</c:v>
                </c:pt>
                <c:pt idx="3">
                  <c:v>113262.235</c:v>
                </c:pt>
                <c:pt idx="4">
                  <c:v>127439.365</c:v>
                </c:pt>
                <c:pt idx="5">
                  <c:v>172487.526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63926.321</c:v>
                </c:pt>
                <c:pt idx="2">
                  <c:v>120374.858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79016.185</c:v>
                </c:pt>
                <c:pt idx="7">
                  <c:v>114212.635</c:v>
                </c:pt>
                <c:pt idx="8">
                  <c:v>94096.955</c:v>
                </c:pt>
                <c:pt idx="9">
                  <c:v>77603.507</c:v>
                </c:pt>
                <c:pt idx="10">
                  <c:v>86489.982</c:v>
                </c:pt>
                <c:pt idx="11">
                  <c:v>172282.097</c:v>
                </c:pt>
              </c:numCache>
            </c:numRef>
          </c:val>
          <c:smooth val="0"/>
        </c:ser>
        <c:marker val="1"/>
        <c:axId val="28783421"/>
        <c:axId val="57724198"/>
      </c:lineChart>
      <c:catAx>
        <c:axId val="28783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24198"/>
        <c:crosses val="autoZero"/>
        <c:auto val="1"/>
        <c:lblOffset val="100"/>
        <c:tickLblSkip val="1"/>
        <c:noMultiLvlLbl val="0"/>
      </c:catAx>
      <c:valAx>
        <c:axId val="57724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834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275702.538</c:v>
                </c:pt>
                <c:pt idx="1">
                  <c:v>301585.163</c:v>
                </c:pt>
                <c:pt idx="2">
                  <c:v>349299.912</c:v>
                </c:pt>
                <c:pt idx="3">
                  <c:v>360445.381</c:v>
                </c:pt>
                <c:pt idx="4">
                  <c:v>380548.925</c:v>
                </c:pt>
                <c:pt idx="5">
                  <c:v>337423.559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255863.724</c:v>
                </c:pt>
                <c:pt idx="1">
                  <c:v>289889.332</c:v>
                </c:pt>
                <c:pt idx="2">
                  <c:v>349871.283</c:v>
                </c:pt>
                <c:pt idx="3">
                  <c:v>318162.552</c:v>
                </c:pt>
                <c:pt idx="4">
                  <c:v>339242.838</c:v>
                </c:pt>
                <c:pt idx="5">
                  <c:v>317928.615</c:v>
                </c:pt>
                <c:pt idx="6">
                  <c:v>303364.159</c:v>
                </c:pt>
                <c:pt idx="7">
                  <c:v>304797.069</c:v>
                </c:pt>
                <c:pt idx="8">
                  <c:v>328281.277</c:v>
                </c:pt>
                <c:pt idx="9">
                  <c:v>320875.294</c:v>
                </c:pt>
                <c:pt idx="10">
                  <c:v>360764.126</c:v>
                </c:pt>
                <c:pt idx="11">
                  <c:v>304709.285</c:v>
                </c:pt>
              </c:numCache>
            </c:numRef>
          </c:val>
          <c:smooth val="0"/>
        </c:ser>
        <c:marker val="1"/>
        <c:axId val="49755735"/>
        <c:axId val="45148432"/>
      </c:lineChart>
      <c:catAx>
        <c:axId val="49755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48432"/>
        <c:crosses val="autoZero"/>
        <c:auto val="1"/>
        <c:lblOffset val="100"/>
        <c:tickLblSkip val="1"/>
        <c:noMultiLvlLbl val="0"/>
      </c:catAx>
      <c:valAx>
        <c:axId val="4514843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75573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1506723.751</c:v>
                </c:pt>
                <c:pt idx="1">
                  <c:v>1533499.911</c:v>
                </c:pt>
                <c:pt idx="2">
                  <c:v>1656289.152</c:v>
                </c:pt>
                <c:pt idx="3">
                  <c:v>1491180.767</c:v>
                </c:pt>
                <c:pt idx="4">
                  <c:v>1536166.179</c:v>
                </c:pt>
                <c:pt idx="5">
                  <c:v>1519760.899</c:v>
                </c:pt>
                <c:pt idx="6">
                  <c:v>1412069.469</c:v>
                </c:pt>
                <c:pt idx="7">
                  <c:v>1344226.886</c:v>
                </c:pt>
                <c:pt idx="8">
                  <c:v>1625846.057</c:v>
                </c:pt>
                <c:pt idx="9">
                  <c:v>1692938.887</c:v>
                </c:pt>
                <c:pt idx="10">
                  <c:v>1975252.128</c:v>
                </c:pt>
                <c:pt idx="11">
                  <c:v>1834647.219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1700225.97</c:v>
                </c:pt>
                <c:pt idx="1">
                  <c:v>1614349.994</c:v>
                </c:pt>
                <c:pt idx="2">
                  <c:v>1723723.469</c:v>
                </c:pt>
                <c:pt idx="3">
                  <c:v>1689370.467</c:v>
                </c:pt>
                <c:pt idx="4">
                  <c:v>1773813.213</c:v>
                </c:pt>
                <c:pt idx="5">
                  <c:v>1654740.446</c:v>
                </c:pt>
              </c:numCache>
            </c:numRef>
          </c:val>
          <c:smooth val="0"/>
        </c:ser>
        <c:marker val="1"/>
        <c:axId val="47194815"/>
        <c:axId val="22100152"/>
      </c:lineChart>
      <c:catAx>
        <c:axId val="47194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00152"/>
        <c:crosses val="autoZero"/>
        <c:auto val="1"/>
        <c:lblOffset val="100"/>
        <c:tickLblSkip val="1"/>
        <c:noMultiLvlLbl val="0"/>
      </c:catAx>
      <c:valAx>
        <c:axId val="221001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948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10348146.632</c:v>
                </c:pt>
                <c:pt idx="1">
                  <c:v>11748140.235</c:v>
                </c:pt>
                <c:pt idx="2">
                  <c:v>13208530.968</c:v>
                </c:pt>
                <c:pt idx="3">
                  <c:v>12630226.758</c:v>
                </c:pt>
                <c:pt idx="4">
                  <c:v>13131540.161</c:v>
                </c:pt>
                <c:pt idx="5">
                  <c:v>13231300.415</c:v>
                </c:pt>
                <c:pt idx="6">
                  <c:v>12830900.887</c:v>
                </c:pt>
                <c:pt idx="7">
                  <c:v>12831431.104</c:v>
                </c:pt>
                <c:pt idx="8">
                  <c:v>12953098.052</c:v>
                </c:pt>
                <c:pt idx="9">
                  <c:v>13191124.249</c:v>
                </c:pt>
                <c:pt idx="10">
                  <c:v>13753752.482</c:v>
                </c:pt>
                <c:pt idx="11">
                  <c:v>12606182.908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İHR'!$C$73:$G$73</c:f>
              <c:numCache>
                <c:ptCount val="5"/>
                <c:pt idx="0">
                  <c:v>11490250.114</c:v>
                </c:pt>
                <c:pt idx="1">
                  <c:v>12393232.104</c:v>
                </c:pt>
                <c:pt idx="2">
                  <c:v>13137872.893</c:v>
                </c:pt>
                <c:pt idx="3">
                  <c:v>12492026.541</c:v>
                </c:pt>
                <c:pt idx="4">
                  <c:v>13315588.755</c:v>
                </c:pt>
              </c:numCache>
            </c:numRef>
          </c:val>
          <c:smooth val="0"/>
        </c:ser>
        <c:marker val="1"/>
        <c:axId val="64683641"/>
        <c:axId val="45281858"/>
      </c:lineChart>
      <c:catAx>
        <c:axId val="64683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81858"/>
        <c:crosses val="autoZero"/>
        <c:auto val="1"/>
        <c:lblOffset val="100"/>
        <c:tickLblSkip val="1"/>
        <c:noMultiLvlLbl val="0"/>
      </c:catAx>
      <c:valAx>
        <c:axId val="45281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36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152464374.85099998</c:v>
                </c:pt>
                <c:pt idx="11">
                  <c:v>74661663.02700001</c:v>
                </c:pt>
              </c:numCache>
            </c:numRef>
          </c:val>
        </c:ser>
        <c:axId val="4883539"/>
        <c:axId val="43951852"/>
      </c:barChart>
      <c:catAx>
        <c:axId val="488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951852"/>
        <c:crosses val="autoZero"/>
        <c:auto val="1"/>
        <c:lblOffset val="100"/>
        <c:tickLblSkip val="1"/>
        <c:noMultiLvlLbl val="0"/>
      </c:catAx>
      <c:valAx>
        <c:axId val="43951852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88353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500466.92</c:v>
                </c:pt>
                <c:pt idx="1">
                  <c:v>471153.026</c:v>
                </c:pt>
                <c:pt idx="2">
                  <c:v>532592.533</c:v>
                </c:pt>
                <c:pt idx="3">
                  <c:v>520782.162</c:v>
                </c:pt>
                <c:pt idx="4">
                  <c:v>587616.972</c:v>
                </c:pt>
                <c:pt idx="5">
                  <c:v>543132.981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465917.974</c:v>
                </c:pt>
                <c:pt idx="6">
                  <c:v>449244.824</c:v>
                </c:pt>
                <c:pt idx="7">
                  <c:v>436282.187</c:v>
                </c:pt>
                <c:pt idx="8">
                  <c:v>499053.234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517210.612</c:v>
                </c:pt>
              </c:numCache>
            </c:numRef>
          </c:val>
          <c:smooth val="0"/>
        </c:ser>
        <c:marker val="1"/>
        <c:axId val="60022349"/>
        <c:axId val="3330230"/>
      </c:lineChart>
      <c:catAx>
        <c:axId val="60022349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0230"/>
        <c:crosses val="autoZero"/>
        <c:auto val="1"/>
        <c:lblOffset val="100"/>
        <c:tickLblSkip val="1"/>
        <c:noMultiLvlLbl val="0"/>
      </c:catAx>
      <c:valAx>
        <c:axId val="333023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2234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223137.135</c:v>
                </c:pt>
                <c:pt idx="1">
                  <c:v>181396.168</c:v>
                </c:pt>
                <c:pt idx="2">
                  <c:v>172485.734</c:v>
                </c:pt>
                <c:pt idx="3">
                  <c:v>160152.051</c:v>
                </c:pt>
                <c:pt idx="4">
                  <c:v>181941.917</c:v>
                </c:pt>
                <c:pt idx="5">
                  <c:v>178332.602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465917.974</c:v>
                </c:pt>
                <c:pt idx="6">
                  <c:v>449244.824</c:v>
                </c:pt>
                <c:pt idx="7">
                  <c:v>436282.187</c:v>
                </c:pt>
                <c:pt idx="8">
                  <c:v>499053.234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517210.612</c:v>
                </c:pt>
              </c:numCache>
            </c:numRef>
          </c:val>
          <c:smooth val="0"/>
        </c:ser>
        <c:marker val="1"/>
        <c:axId val="29972071"/>
        <c:axId val="1313184"/>
      </c:lineChart>
      <c:catAx>
        <c:axId val="2997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3184"/>
        <c:crosses val="autoZero"/>
        <c:auto val="1"/>
        <c:lblOffset val="100"/>
        <c:tickLblSkip val="1"/>
        <c:noMultiLvlLbl val="0"/>
      </c:catAx>
      <c:valAx>
        <c:axId val="13131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720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94931.761</c:v>
                </c:pt>
                <c:pt idx="1">
                  <c:v>94116.08</c:v>
                </c:pt>
                <c:pt idx="2">
                  <c:v>95502</c:v>
                </c:pt>
                <c:pt idx="3">
                  <c:v>100813.105</c:v>
                </c:pt>
                <c:pt idx="4">
                  <c:v>113159.644</c:v>
                </c:pt>
                <c:pt idx="5">
                  <c:v>100646.566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92558.294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96476.578</c:v>
                </c:pt>
                <c:pt idx="5">
                  <c:v>96041.307</c:v>
                </c:pt>
                <c:pt idx="6">
                  <c:v>106778.728</c:v>
                </c:pt>
                <c:pt idx="7">
                  <c:v>119572.297</c:v>
                </c:pt>
                <c:pt idx="8">
                  <c:v>112852.08</c:v>
                </c:pt>
                <c:pt idx="9">
                  <c:v>122329.925</c:v>
                </c:pt>
                <c:pt idx="10">
                  <c:v>131311.48</c:v>
                </c:pt>
                <c:pt idx="11">
                  <c:v>99854.79</c:v>
                </c:pt>
              </c:numCache>
            </c:numRef>
          </c:val>
          <c:smooth val="0"/>
        </c:ser>
        <c:marker val="1"/>
        <c:axId val="11818657"/>
        <c:axId val="39259050"/>
      </c:lineChart>
      <c:catAx>
        <c:axId val="11818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9259050"/>
        <c:crosses val="autoZero"/>
        <c:auto val="1"/>
        <c:lblOffset val="100"/>
        <c:tickLblSkip val="1"/>
        <c:noMultiLvlLbl val="0"/>
      </c:catAx>
      <c:valAx>
        <c:axId val="392590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18186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8</xdr:col>
      <xdr:colOff>504825</xdr:colOff>
      <xdr:row>51</xdr:row>
      <xdr:rowOff>38100</xdr:rowOff>
    </xdr:to>
    <xdr:graphicFrame>
      <xdr:nvGraphicFramePr>
        <xdr:cNvPr id="1" name="Chart 13"/>
        <xdr:cNvGraphicFramePr/>
      </xdr:nvGraphicFramePr>
      <xdr:xfrm>
        <a:off x="0" y="5972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8</xdr:col>
      <xdr:colOff>495300</xdr:colOff>
      <xdr:row>67</xdr:row>
      <xdr:rowOff>85725</xdr:rowOff>
    </xdr:to>
    <xdr:graphicFrame>
      <xdr:nvGraphicFramePr>
        <xdr:cNvPr id="2" name="Chart 14"/>
        <xdr:cNvGraphicFramePr/>
      </xdr:nvGraphicFramePr>
      <xdr:xfrm>
        <a:off x="0" y="84010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>
      <xdr:nvGraphicFramePr>
        <xdr:cNvPr id="3" name="Chart 16"/>
        <xdr:cNvGraphicFramePr/>
      </xdr:nvGraphicFramePr>
      <xdr:xfrm>
        <a:off x="19050" y="6286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21</xdr:row>
      <xdr:rowOff>95250</xdr:rowOff>
    </xdr:from>
    <xdr:to>
      <xdr:col>8</xdr:col>
      <xdr:colOff>504825</xdr:colOff>
      <xdr:row>36</xdr:row>
      <xdr:rowOff>114300</xdr:rowOff>
    </xdr:to>
    <xdr:graphicFrame>
      <xdr:nvGraphicFramePr>
        <xdr:cNvPr id="4" name="Chart 18"/>
        <xdr:cNvGraphicFramePr/>
      </xdr:nvGraphicFramePr>
      <xdr:xfrm>
        <a:off x="19050" y="34956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M5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421875" style="62" bestFit="1" customWidth="1"/>
    <col min="13" max="13" width="13.57421875" style="62" bestFit="1" customWidth="1"/>
    <col min="14" max="16384" width="9.140625" style="62" customWidth="1"/>
  </cols>
  <sheetData>
    <row r="1" spans="2:10" ht="26.25">
      <c r="B1" s="63" t="s">
        <v>172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4" t="s">
        <v>112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1:13" ht="18">
      <c r="A6" s="109"/>
      <c r="B6" s="163" t="s">
        <v>25</v>
      </c>
      <c r="C6" s="163"/>
      <c r="D6" s="163"/>
      <c r="E6" s="163"/>
      <c r="F6" s="165" t="s">
        <v>173</v>
      </c>
      <c r="G6" s="166"/>
      <c r="H6" s="166"/>
      <c r="I6" s="167"/>
      <c r="J6" s="163" t="s">
        <v>156</v>
      </c>
      <c r="K6" s="163"/>
      <c r="L6" s="163"/>
      <c r="M6" s="163"/>
    </row>
    <row r="7" spans="1:13" ht="30">
      <c r="A7" s="110" t="s">
        <v>1</v>
      </c>
      <c r="B7" s="111">
        <v>2012</v>
      </c>
      <c r="C7" s="112">
        <v>2013</v>
      </c>
      <c r="D7" s="113" t="s">
        <v>161</v>
      </c>
      <c r="E7" s="113" t="s">
        <v>162</v>
      </c>
      <c r="F7" s="111">
        <v>2012</v>
      </c>
      <c r="G7" s="112">
        <v>2013</v>
      </c>
      <c r="H7" s="113" t="s">
        <v>161</v>
      </c>
      <c r="I7" s="113" t="s">
        <v>162</v>
      </c>
      <c r="J7" s="111" t="s">
        <v>157</v>
      </c>
      <c r="K7" s="112" t="s">
        <v>158</v>
      </c>
      <c r="L7" s="113" t="s">
        <v>161</v>
      </c>
      <c r="M7" s="113" t="s">
        <v>162</v>
      </c>
    </row>
    <row r="8" spans="1:13" ht="16.5">
      <c r="A8" s="114" t="s">
        <v>2</v>
      </c>
      <c r="B8" s="104">
        <v>1519760.89882</v>
      </c>
      <c r="C8" s="104">
        <v>1654740.44646</v>
      </c>
      <c r="D8" s="120">
        <f aca="true" t="shared" si="0" ref="D8:D44">(C8-B8)/B8*100</f>
        <v>8.881630508115009</v>
      </c>
      <c r="E8" s="120">
        <f>C8/C$44*100</f>
        <v>13.984479269944336</v>
      </c>
      <c r="F8" s="104">
        <v>9243620.65768</v>
      </c>
      <c r="G8" s="104">
        <v>10156223.55896</v>
      </c>
      <c r="H8" s="120">
        <f aca="true" t="shared" si="1" ref="H8:H38">(G8-F8)/F8*100</f>
        <v>9.872786163306808</v>
      </c>
      <c r="I8" s="120">
        <f>G8/G$46*100</f>
        <v>13.602996701650206</v>
      </c>
      <c r="J8" s="104">
        <v>18830215.113</v>
      </c>
      <c r="K8" s="104">
        <v>20041204.205000002</v>
      </c>
      <c r="L8" s="147">
        <f aca="true" t="shared" si="2" ref="L8:L46">(K8-J8)/J8*100</f>
        <v>6.4310953684430165</v>
      </c>
      <c r="M8" s="147">
        <f>K8/K$46*100</f>
        <v>13.113555225103354</v>
      </c>
    </row>
    <row r="9" spans="1:13" ht="15.75">
      <c r="A9" s="115" t="s">
        <v>73</v>
      </c>
      <c r="B9" s="104">
        <v>1061077.20183</v>
      </c>
      <c r="C9" s="104">
        <v>1141983.52191</v>
      </c>
      <c r="D9" s="121">
        <f t="shared" si="0"/>
        <v>7.6249230442859295</v>
      </c>
      <c r="E9" s="121">
        <f aca="true" t="shared" si="3" ref="E9:E46">C9/C$44*100</f>
        <v>9.651087530333392</v>
      </c>
      <c r="F9" s="104">
        <v>6611507.81252</v>
      </c>
      <c r="G9" s="104">
        <v>7129815.41005</v>
      </c>
      <c r="H9" s="121">
        <f t="shared" si="1"/>
        <v>7.839476443610903</v>
      </c>
      <c r="I9" s="121">
        <f aca="true" t="shared" si="4" ref="I9:I46">G9/G$46*100</f>
        <v>9.54949986510699</v>
      </c>
      <c r="J9" s="104">
        <v>13658906.492999999</v>
      </c>
      <c r="K9" s="104">
        <v>14123215.124999996</v>
      </c>
      <c r="L9" s="103">
        <f t="shared" si="2"/>
        <v>3.3993104223822694</v>
      </c>
      <c r="M9" s="103">
        <f aca="true" t="shared" si="5" ref="M9:M46">K9/K$46*100</f>
        <v>9.24123917920542</v>
      </c>
    </row>
    <row r="10" spans="1:13" ht="14.25">
      <c r="A10" s="116" t="s">
        <v>138</v>
      </c>
      <c r="B10" s="105">
        <v>465917.97369</v>
      </c>
      <c r="C10" s="105">
        <v>543132.9813</v>
      </c>
      <c r="D10" s="119">
        <f t="shared" si="0"/>
        <v>16.572661277363647</v>
      </c>
      <c r="E10" s="119">
        <f t="shared" si="3"/>
        <v>4.5901047104166</v>
      </c>
      <c r="F10" s="105">
        <v>2912264.04725</v>
      </c>
      <c r="G10" s="105">
        <v>3155744.59442</v>
      </c>
      <c r="H10" s="119">
        <f t="shared" si="1"/>
        <v>8.360524431152271</v>
      </c>
      <c r="I10" s="119">
        <f t="shared" si="4"/>
        <v>4.226726899022841</v>
      </c>
      <c r="J10" s="105">
        <v>5844708.523</v>
      </c>
      <c r="K10" s="105">
        <v>6126032.959000001</v>
      </c>
      <c r="L10" s="102">
        <f t="shared" si="2"/>
        <v>4.813318489586563</v>
      </c>
      <c r="M10" s="102">
        <f t="shared" si="5"/>
        <v>4.008445335765183</v>
      </c>
    </row>
    <row r="11" spans="1:13" ht="14.25">
      <c r="A11" s="116" t="s">
        <v>4</v>
      </c>
      <c r="B11" s="105">
        <v>183322.02835</v>
      </c>
      <c r="C11" s="105">
        <v>178332.60169</v>
      </c>
      <c r="D11" s="119">
        <f t="shared" si="0"/>
        <v>-2.721673278933037</v>
      </c>
      <c r="E11" s="119">
        <f t="shared" si="3"/>
        <v>1.5071176732424967</v>
      </c>
      <c r="F11" s="105">
        <v>1093385.85449</v>
      </c>
      <c r="G11" s="105">
        <v>1097445.6063</v>
      </c>
      <c r="H11" s="119">
        <f t="shared" si="1"/>
        <v>0.3713009266882897</v>
      </c>
      <c r="I11" s="119">
        <f t="shared" si="4"/>
        <v>1.4698917246232908</v>
      </c>
      <c r="J11" s="105">
        <v>2232155.6180000002</v>
      </c>
      <c r="K11" s="105">
        <v>2184235.259</v>
      </c>
      <c r="L11" s="102">
        <f t="shared" si="2"/>
        <v>-2.1468198101231204</v>
      </c>
      <c r="M11" s="102">
        <f t="shared" si="5"/>
        <v>1.4292100115605018</v>
      </c>
    </row>
    <row r="12" spans="1:13" ht="14.25">
      <c r="A12" s="116" t="s">
        <v>5</v>
      </c>
      <c r="B12" s="105">
        <v>96041.30703</v>
      </c>
      <c r="C12" s="105">
        <v>100646.56564</v>
      </c>
      <c r="D12" s="119">
        <f t="shared" si="0"/>
        <v>4.79508115040696</v>
      </c>
      <c r="E12" s="119">
        <f t="shared" si="3"/>
        <v>0.8505804120487453</v>
      </c>
      <c r="F12" s="105">
        <v>567079.25688</v>
      </c>
      <c r="G12" s="105">
        <v>599169.15647</v>
      </c>
      <c r="H12" s="119">
        <f t="shared" si="1"/>
        <v>5.658803280260101</v>
      </c>
      <c r="I12" s="119">
        <f t="shared" si="4"/>
        <v>0.8025124704941566</v>
      </c>
      <c r="J12" s="105">
        <v>1251509.2500000002</v>
      </c>
      <c r="K12" s="105">
        <v>1291868.4560000002</v>
      </c>
      <c r="L12" s="102">
        <f t="shared" si="2"/>
        <v>3.2248428047974875</v>
      </c>
      <c r="M12" s="102">
        <f t="shared" si="5"/>
        <v>0.8453079050558482</v>
      </c>
    </row>
    <row r="13" spans="1:13" ht="14.25">
      <c r="A13" s="116" t="s">
        <v>6</v>
      </c>
      <c r="B13" s="105">
        <v>86571.56429</v>
      </c>
      <c r="C13" s="105">
        <v>96432.2507</v>
      </c>
      <c r="D13" s="119">
        <f t="shared" si="0"/>
        <v>11.390213970222819</v>
      </c>
      <c r="E13" s="119">
        <f t="shared" si="3"/>
        <v>0.8149645545639498</v>
      </c>
      <c r="F13" s="105">
        <v>588081.52639</v>
      </c>
      <c r="G13" s="105">
        <v>643461.60289</v>
      </c>
      <c r="H13" s="119">
        <f t="shared" si="1"/>
        <v>9.417074676695995</v>
      </c>
      <c r="I13" s="119">
        <f t="shared" si="4"/>
        <v>0.8618366867307846</v>
      </c>
      <c r="J13" s="105">
        <v>1375646.843</v>
      </c>
      <c r="K13" s="105">
        <v>1420030.2079999999</v>
      </c>
      <c r="L13" s="102">
        <f t="shared" si="2"/>
        <v>3.226363308711475</v>
      </c>
      <c r="M13" s="102">
        <f t="shared" si="5"/>
        <v>0.9291679463690689</v>
      </c>
    </row>
    <row r="14" spans="1:13" ht="14.25">
      <c r="A14" s="116" t="s">
        <v>7</v>
      </c>
      <c r="B14" s="105">
        <v>128894.03086</v>
      </c>
      <c r="C14" s="105">
        <v>106785.86253</v>
      </c>
      <c r="D14" s="119">
        <f t="shared" si="0"/>
        <v>-17.152204941137335</v>
      </c>
      <c r="E14" s="119">
        <f t="shared" si="3"/>
        <v>0.9024646034782283</v>
      </c>
      <c r="F14" s="105">
        <v>789888.33199</v>
      </c>
      <c r="G14" s="105">
        <v>794128.55774</v>
      </c>
      <c r="H14" s="119">
        <f t="shared" si="1"/>
        <v>0.5368133162971782</v>
      </c>
      <c r="I14" s="119">
        <f t="shared" si="4"/>
        <v>1.0636363101807929</v>
      </c>
      <c r="J14" s="105">
        <v>1813676.077</v>
      </c>
      <c r="K14" s="105">
        <v>1801974.2229999998</v>
      </c>
      <c r="L14" s="102">
        <f t="shared" si="2"/>
        <v>-0.6452008794953237</v>
      </c>
      <c r="M14" s="102">
        <f t="shared" si="5"/>
        <v>1.1790852608361615</v>
      </c>
    </row>
    <row r="15" spans="1:13" ht="14.25">
      <c r="A15" s="116" t="s">
        <v>8</v>
      </c>
      <c r="B15" s="105">
        <v>15442.52142</v>
      </c>
      <c r="C15" s="105">
        <v>36741.72169</v>
      </c>
      <c r="D15" s="119">
        <f t="shared" si="0"/>
        <v>137.9256644087595</v>
      </c>
      <c r="E15" s="119">
        <f t="shared" si="3"/>
        <v>0.3105102352547648</v>
      </c>
      <c r="F15" s="105">
        <v>96427.99219</v>
      </c>
      <c r="G15" s="105">
        <v>272735.64833</v>
      </c>
      <c r="H15" s="119">
        <f t="shared" si="1"/>
        <v>182.83866762734883</v>
      </c>
      <c r="I15" s="119">
        <f t="shared" si="4"/>
        <v>0.36529543713936596</v>
      </c>
      <c r="J15" s="105">
        <v>185427.597</v>
      </c>
      <c r="K15" s="105">
        <v>377459.156</v>
      </c>
      <c r="L15" s="102">
        <f t="shared" si="2"/>
        <v>103.56147742129235</v>
      </c>
      <c r="M15" s="102">
        <f t="shared" si="5"/>
        <v>0.24698273800293838</v>
      </c>
    </row>
    <row r="16" spans="1:13" ht="14.25">
      <c r="A16" s="116" t="s">
        <v>137</v>
      </c>
      <c r="B16" s="105">
        <v>82236.9587</v>
      </c>
      <c r="C16" s="105">
        <v>76117.29727</v>
      </c>
      <c r="D16" s="119">
        <f t="shared" si="0"/>
        <v>-7.441497748384034</v>
      </c>
      <c r="E16" s="119">
        <f t="shared" si="3"/>
        <v>0.6432795959231644</v>
      </c>
      <c r="F16" s="105">
        <v>523263.02255</v>
      </c>
      <c r="G16" s="105">
        <v>522228.77123</v>
      </c>
      <c r="H16" s="119">
        <f t="shared" si="1"/>
        <v>-0.19765419596435443</v>
      </c>
      <c r="I16" s="119">
        <f t="shared" si="4"/>
        <v>0.6994604058593575</v>
      </c>
      <c r="J16" s="105">
        <v>883504.4950000001</v>
      </c>
      <c r="K16" s="105">
        <v>844676.74</v>
      </c>
      <c r="L16" s="102">
        <f t="shared" si="2"/>
        <v>-4.3947433453635245</v>
      </c>
      <c r="M16" s="102">
        <f t="shared" si="5"/>
        <v>0.552697081674702</v>
      </c>
    </row>
    <row r="17" spans="1:13" ht="14.25">
      <c r="A17" s="116" t="s">
        <v>139</v>
      </c>
      <c r="B17" s="105">
        <v>2650.81749</v>
      </c>
      <c r="C17" s="105">
        <v>3794.24109</v>
      </c>
      <c r="D17" s="119">
        <f t="shared" si="0"/>
        <v>43.1347538754922</v>
      </c>
      <c r="E17" s="119">
        <f t="shared" si="3"/>
        <v>0.03206574540544333</v>
      </c>
      <c r="F17" s="105">
        <v>41117.78078</v>
      </c>
      <c r="G17" s="105">
        <v>44901.47267</v>
      </c>
      <c r="H17" s="119">
        <f t="shared" si="1"/>
        <v>9.202081966058874</v>
      </c>
      <c r="I17" s="119">
        <f t="shared" si="4"/>
        <v>0.06013993105640069</v>
      </c>
      <c r="J17" s="105">
        <v>72278.08699999998</v>
      </c>
      <c r="K17" s="105">
        <v>76938.123</v>
      </c>
      <c r="L17" s="102">
        <f t="shared" si="2"/>
        <v>6.447370418090925</v>
      </c>
      <c r="M17" s="102">
        <f t="shared" si="5"/>
        <v>0.05034289928668957</v>
      </c>
    </row>
    <row r="18" spans="1:13" ht="15.75">
      <c r="A18" s="115" t="s">
        <v>74</v>
      </c>
      <c r="B18" s="104">
        <v>130730.04578</v>
      </c>
      <c r="C18" s="104">
        <v>157623.02321</v>
      </c>
      <c r="D18" s="121">
        <f t="shared" si="0"/>
        <v>20.571382247702303</v>
      </c>
      <c r="E18" s="121">
        <f t="shared" si="3"/>
        <v>1.332097674449081</v>
      </c>
      <c r="F18" s="104">
        <v>778000.24411</v>
      </c>
      <c r="G18" s="104">
        <v>943424.71484</v>
      </c>
      <c r="H18" s="121">
        <f t="shared" si="1"/>
        <v>21.26277876933558</v>
      </c>
      <c r="I18" s="121">
        <f t="shared" si="4"/>
        <v>1.2635999207502626</v>
      </c>
      <c r="J18" s="104">
        <v>1542996.9470000002</v>
      </c>
      <c r="K18" s="104">
        <v>1827340.1139999998</v>
      </c>
      <c r="L18" s="103">
        <f t="shared" si="2"/>
        <v>18.4279798837476</v>
      </c>
      <c r="M18" s="103">
        <f t="shared" si="5"/>
        <v>1.195682916798345</v>
      </c>
    </row>
    <row r="19" spans="1:13" ht="14.25">
      <c r="A19" s="116" t="s">
        <v>108</v>
      </c>
      <c r="B19" s="105">
        <v>130730.04578</v>
      </c>
      <c r="C19" s="105">
        <v>157623.02321</v>
      </c>
      <c r="D19" s="119">
        <f t="shared" si="0"/>
        <v>20.571382247702303</v>
      </c>
      <c r="E19" s="119">
        <f t="shared" si="3"/>
        <v>1.332097674449081</v>
      </c>
      <c r="F19" s="105">
        <v>778000.24411</v>
      </c>
      <c r="G19" s="105">
        <v>943424.71484</v>
      </c>
      <c r="H19" s="119">
        <f t="shared" si="1"/>
        <v>21.26277876933558</v>
      </c>
      <c r="I19" s="119">
        <f t="shared" si="4"/>
        <v>1.2635999207502626</v>
      </c>
      <c r="J19" s="105">
        <v>1542996.9470000002</v>
      </c>
      <c r="K19" s="105">
        <v>1827340.1139999998</v>
      </c>
      <c r="L19" s="102">
        <f t="shared" si="2"/>
        <v>18.4279798837476</v>
      </c>
      <c r="M19" s="102">
        <f t="shared" si="5"/>
        <v>1.195682916798345</v>
      </c>
    </row>
    <row r="20" spans="1:13" ht="15.75">
      <c r="A20" s="115" t="s">
        <v>75</v>
      </c>
      <c r="B20" s="104">
        <v>327953.65121</v>
      </c>
      <c r="C20" s="104">
        <v>355133.90134</v>
      </c>
      <c r="D20" s="121">
        <f t="shared" si="0"/>
        <v>8.287832756158446</v>
      </c>
      <c r="E20" s="121">
        <f t="shared" si="3"/>
        <v>3.0012940651618614</v>
      </c>
      <c r="F20" s="104">
        <v>1854112.60105</v>
      </c>
      <c r="G20" s="104">
        <v>2082983.43407</v>
      </c>
      <c r="H20" s="121">
        <f t="shared" si="1"/>
        <v>12.343955425921193</v>
      </c>
      <c r="I20" s="121">
        <f t="shared" si="4"/>
        <v>2.7898969157929523</v>
      </c>
      <c r="J20" s="104">
        <v>3628311.6720000003</v>
      </c>
      <c r="K20" s="104">
        <v>4090648.967</v>
      </c>
      <c r="L20" s="103">
        <f t="shared" si="2"/>
        <v>12.742491185856425</v>
      </c>
      <c r="M20" s="103">
        <f t="shared" si="5"/>
        <v>2.676633129753916</v>
      </c>
    </row>
    <row r="21" spans="1:13" ht="14.25">
      <c r="A21" s="116" t="s">
        <v>9</v>
      </c>
      <c r="B21" s="105">
        <v>327953.65121</v>
      </c>
      <c r="C21" s="105">
        <v>355133.90134</v>
      </c>
      <c r="D21" s="119">
        <f t="shared" si="0"/>
        <v>8.287832756158446</v>
      </c>
      <c r="E21" s="119">
        <f t="shared" si="3"/>
        <v>3.0012940651618614</v>
      </c>
      <c r="F21" s="105">
        <v>1854112.60105</v>
      </c>
      <c r="G21" s="105">
        <v>2082983.43407</v>
      </c>
      <c r="H21" s="119">
        <f t="shared" si="1"/>
        <v>12.343955425921193</v>
      </c>
      <c r="I21" s="119">
        <f t="shared" si="4"/>
        <v>2.7898969157929523</v>
      </c>
      <c r="J21" s="105">
        <v>3628311.6720000003</v>
      </c>
      <c r="K21" s="105">
        <v>4090648.967</v>
      </c>
      <c r="L21" s="102">
        <f t="shared" si="2"/>
        <v>12.742491185856425</v>
      </c>
      <c r="M21" s="102">
        <f t="shared" si="5"/>
        <v>2.676633129753916</v>
      </c>
    </row>
    <row r="22" spans="1:13" ht="16.5">
      <c r="A22" s="114" t="s">
        <v>10</v>
      </c>
      <c r="B22" s="104">
        <v>9827742.99087</v>
      </c>
      <c r="C22" s="104">
        <v>9745237.78891</v>
      </c>
      <c r="D22" s="120">
        <f t="shared" si="0"/>
        <v>-0.8395132232970346</v>
      </c>
      <c r="E22" s="120">
        <f t="shared" si="3"/>
        <v>82.35858145078852</v>
      </c>
      <c r="F22" s="104">
        <v>57642787.64024</v>
      </c>
      <c r="G22" s="104">
        <v>58756938.56387</v>
      </c>
      <c r="H22" s="120">
        <f t="shared" si="1"/>
        <v>1.9328539948200194</v>
      </c>
      <c r="I22" s="120">
        <f t="shared" si="4"/>
        <v>78.6976021986299</v>
      </c>
      <c r="J22" s="104">
        <v>113641658.89199999</v>
      </c>
      <c r="K22" s="104">
        <v>115348213.19100001</v>
      </c>
      <c r="L22" s="147">
        <f t="shared" si="2"/>
        <v>1.5016978066308049</v>
      </c>
      <c r="M22" s="147">
        <f t="shared" si="5"/>
        <v>75.47576225084293</v>
      </c>
    </row>
    <row r="23" spans="1:13" ht="15.75">
      <c r="A23" s="115" t="s">
        <v>76</v>
      </c>
      <c r="B23" s="104">
        <v>929717.71359</v>
      </c>
      <c r="C23" s="104">
        <v>977179.08278</v>
      </c>
      <c r="D23" s="121">
        <f t="shared" si="0"/>
        <v>5.104922547590631</v>
      </c>
      <c r="E23" s="121">
        <f t="shared" si="3"/>
        <v>8.258298547904904</v>
      </c>
      <c r="F23" s="104">
        <v>5580509.83775</v>
      </c>
      <c r="G23" s="104">
        <v>6075896.7966</v>
      </c>
      <c r="H23" s="121">
        <f t="shared" si="1"/>
        <v>8.877091399407597</v>
      </c>
      <c r="I23" s="121">
        <f t="shared" si="4"/>
        <v>8.137907126985326</v>
      </c>
      <c r="J23" s="104">
        <v>11148206.187</v>
      </c>
      <c r="K23" s="104">
        <v>11979076.145</v>
      </c>
      <c r="L23" s="103">
        <f t="shared" si="2"/>
        <v>7.452947533109692</v>
      </c>
      <c r="M23" s="103">
        <f t="shared" si="5"/>
        <v>7.838265354034182</v>
      </c>
    </row>
    <row r="24" spans="1:13" ht="14.25">
      <c r="A24" s="116" t="s">
        <v>11</v>
      </c>
      <c r="B24" s="105">
        <v>635964.94717</v>
      </c>
      <c r="C24" s="105">
        <v>646297.73383</v>
      </c>
      <c r="D24" s="119">
        <f t="shared" si="0"/>
        <v>1.6247415374039353</v>
      </c>
      <c r="E24" s="119">
        <f t="shared" si="3"/>
        <v>5.461966727345669</v>
      </c>
      <c r="F24" s="105">
        <v>3904998.64709</v>
      </c>
      <c r="G24" s="105">
        <v>4164247.3017</v>
      </c>
      <c r="H24" s="119">
        <f t="shared" si="1"/>
        <v>6.638892302899819</v>
      </c>
      <c r="I24" s="119">
        <f t="shared" si="4"/>
        <v>5.577490686477312</v>
      </c>
      <c r="J24" s="105">
        <v>7754361.260999999</v>
      </c>
      <c r="K24" s="105">
        <v>8098770.243000002</v>
      </c>
      <c r="L24" s="102">
        <f t="shared" si="2"/>
        <v>4.441487446969782</v>
      </c>
      <c r="M24" s="102">
        <f t="shared" si="5"/>
        <v>5.29926593984347</v>
      </c>
    </row>
    <row r="25" spans="1:13" ht="14.25">
      <c r="A25" s="116" t="s">
        <v>12</v>
      </c>
      <c r="B25" s="105">
        <v>139253.05269</v>
      </c>
      <c r="C25" s="105">
        <v>146485.19144</v>
      </c>
      <c r="D25" s="119">
        <f t="shared" si="0"/>
        <v>5.193522590919356</v>
      </c>
      <c r="E25" s="119">
        <f t="shared" si="3"/>
        <v>1.2379700559256417</v>
      </c>
      <c r="F25" s="105">
        <v>733568.26569</v>
      </c>
      <c r="G25" s="105">
        <v>846625.55605</v>
      </c>
      <c r="H25" s="119">
        <f t="shared" si="1"/>
        <v>15.41196581802205</v>
      </c>
      <c r="I25" s="119">
        <f t="shared" si="4"/>
        <v>1.1339495019603751</v>
      </c>
      <c r="J25" s="105">
        <v>1551166.3190000004</v>
      </c>
      <c r="K25" s="105">
        <v>1747172.1770000001</v>
      </c>
      <c r="L25" s="102">
        <f t="shared" si="2"/>
        <v>12.63603106895462</v>
      </c>
      <c r="M25" s="102">
        <f t="shared" si="5"/>
        <v>1.1432266542714742</v>
      </c>
    </row>
    <row r="26" spans="1:13" ht="14.25">
      <c r="A26" s="116" t="s">
        <v>13</v>
      </c>
      <c r="B26" s="105">
        <v>154499.71373</v>
      </c>
      <c r="C26" s="105">
        <v>184396.15751</v>
      </c>
      <c r="D26" s="119">
        <f t="shared" si="0"/>
        <v>19.35048490267517</v>
      </c>
      <c r="E26" s="119">
        <f t="shared" si="3"/>
        <v>1.5583617646335932</v>
      </c>
      <c r="F26" s="105">
        <v>941942.92497</v>
      </c>
      <c r="G26" s="105">
        <v>1065023.93885</v>
      </c>
      <c r="H26" s="119">
        <f t="shared" si="1"/>
        <v>13.06671674230368</v>
      </c>
      <c r="I26" s="119">
        <f t="shared" si="4"/>
        <v>1.4264669385476372</v>
      </c>
      <c r="J26" s="105">
        <v>1842678.608</v>
      </c>
      <c r="K26" s="105">
        <v>2133133.7260000003</v>
      </c>
      <c r="L26" s="102">
        <f t="shared" si="2"/>
        <v>15.762657510592875</v>
      </c>
      <c r="M26" s="102">
        <f t="shared" si="5"/>
        <v>1.39577276057357</v>
      </c>
    </row>
    <row r="27" spans="1:13" ht="15.75">
      <c r="A27" s="115" t="s">
        <v>77</v>
      </c>
      <c r="B27" s="104">
        <v>1384441.60617</v>
      </c>
      <c r="C27" s="104">
        <v>1335581.13053</v>
      </c>
      <c r="D27" s="121">
        <f t="shared" si="0"/>
        <v>-3.5292550745546105</v>
      </c>
      <c r="E27" s="121">
        <f t="shared" si="3"/>
        <v>11.28721224720308</v>
      </c>
      <c r="F27" s="104">
        <v>8679443.04346</v>
      </c>
      <c r="G27" s="104">
        <v>8535257.08334</v>
      </c>
      <c r="H27" s="121">
        <f t="shared" si="1"/>
        <v>-1.661235166796154</v>
      </c>
      <c r="I27" s="121">
        <f t="shared" si="4"/>
        <v>11.431913966681112</v>
      </c>
      <c r="J27" s="104">
        <v>16507819.992999999</v>
      </c>
      <c r="K27" s="104">
        <v>17370808.221</v>
      </c>
      <c r="L27" s="103">
        <f t="shared" si="2"/>
        <v>5.22775404848093</v>
      </c>
      <c r="M27" s="103">
        <f t="shared" si="5"/>
        <v>11.366235810018425</v>
      </c>
    </row>
    <row r="28" spans="1:13" ht="15">
      <c r="A28" s="116" t="s">
        <v>14</v>
      </c>
      <c r="B28" s="105">
        <v>1384441.60617</v>
      </c>
      <c r="C28" s="105">
        <v>1335581.13053</v>
      </c>
      <c r="D28" s="119">
        <f t="shared" si="0"/>
        <v>-3.5292550745546105</v>
      </c>
      <c r="E28" s="119">
        <f t="shared" si="3"/>
        <v>11.28721224720308</v>
      </c>
      <c r="F28" s="105">
        <v>8679443.04346</v>
      </c>
      <c r="G28" s="105">
        <v>8535257.08334</v>
      </c>
      <c r="H28" s="119">
        <f t="shared" si="1"/>
        <v>-1.661235166796154</v>
      </c>
      <c r="I28" s="119">
        <f t="shared" si="4"/>
        <v>11.431913966681112</v>
      </c>
      <c r="J28" s="105">
        <v>16507819.992999999</v>
      </c>
      <c r="K28" s="106">
        <v>17370808.221</v>
      </c>
      <c r="L28" s="102">
        <f t="shared" si="2"/>
        <v>5.22775404848093</v>
      </c>
      <c r="M28" s="102">
        <f t="shared" si="5"/>
        <v>11.366235810018425</v>
      </c>
    </row>
    <row r="29" spans="1:13" ht="15.75">
      <c r="A29" s="115" t="s">
        <v>78</v>
      </c>
      <c r="B29" s="104">
        <v>7513583.67111</v>
      </c>
      <c r="C29" s="104">
        <v>7432477.5756</v>
      </c>
      <c r="D29" s="121">
        <f t="shared" si="0"/>
        <v>-1.0794595370230082</v>
      </c>
      <c r="E29" s="121">
        <f t="shared" si="3"/>
        <v>62.813070655680534</v>
      </c>
      <c r="F29" s="104">
        <v>43382834.75903</v>
      </c>
      <c r="G29" s="104">
        <v>44145784.68393</v>
      </c>
      <c r="H29" s="121">
        <f t="shared" si="1"/>
        <v>1.7586447016148414</v>
      </c>
      <c r="I29" s="121">
        <f t="shared" si="4"/>
        <v>59.127781104963475</v>
      </c>
      <c r="J29" s="104">
        <v>85985632.712</v>
      </c>
      <c r="K29" s="104">
        <v>85998328.82800002</v>
      </c>
      <c r="L29" s="103">
        <f t="shared" si="2"/>
        <v>0.014765392309841802</v>
      </c>
      <c r="M29" s="103">
        <f t="shared" si="5"/>
        <v>56.27126108875332</v>
      </c>
    </row>
    <row r="30" spans="1:13" ht="14.25">
      <c r="A30" s="116" t="s">
        <v>15</v>
      </c>
      <c r="B30" s="105">
        <v>1395384.03523</v>
      </c>
      <c r="C30" s="105">
        <v>1448593.23323</v>
      </c>
      <c r="D30" s="119">
        <f t="shared" si="0"/>
        <v>3.81322966700199</v>
      </c>
      <c r="E30" s="119">
        <f t="shared" si="3"/>
        <v>12.242295813838538</v>
      </c>
      <c r="F30" s="105">
        <v>7902408.87028</v>
      </c>
      <c r="G30" s="105">
        <v>8433279.95611</v>
      </c>
      <c r="H30" s="119">
        <f t="shared" si="1"/>
        <v>6.717838757072441</v>
      </c>
      <c r="I30" s="119">
        <f t="shared" si="4"/>
        <v>11.295328303978794</v>
      </c>
      <c r="J30" s="105">
        <v>15900395.274999999</v>
      </c>
      <c r="K30" s="105">
        <v>16570490.452999998</v>
      </c>
      <c r="L30" s="102">
        <f t="shared" si="2"/>
        <v>4.214330313244363</v>
      </c>
      <c r="M30" s="102">
        <f t="shared" si="5"/>
        <v>10.84256412138401</v>
      </c>
    </row>
    <row r="31" spans="1:13" ht="14.25">
      <c r="A31" s="116" t="s">
        <v>119</v>
      </c>
      <c r="B31" s="105">
        <v>1604581.19712</v>
      </c>
      <c r="C31" s="105">
        <v>1805217.61263</v>
      </c>
      <c r="D31" s="119">
        <f t="shared" si="0"/>
        <v>12.503973988359995</v>
      </c>
      <c r="E31" s="119">
        <f t="shared" si="3"/>
        <v>15.256186150262744</v>
      </c>
      <c r="F31" s="105">
        <v>10013512.28702</v>
      </c>
      <c r="G31" s="105">
        <v>10549634.33488</v>
      </c>
      <c r="H31" s="119">
        <f t="shared" si="1"/>
        <v>5.353986019020995</v>
      </c>
      <c r="I31" s="119">
        <f t="shared" si="4"/>
        <v>14.12992144451018</v>
      </c>
      <c r="J31" s="105">
        <v>19927865.414</v>
      </c>
      <c r="K31" s="105">
        <v>19592402.781000003</v>
      </c>
      <c r="L31" s="102">
        <f t="shared" si="2"/>
        <v>-1.6833846778407273</v>
      </c>
      <c r="M31" s="102">
        <f t="shared" si="5"/>
        <v>12.819891121962252</v>
      </c>
    </row>
    <row r="32" spans="1:13" ht="14.25">
      <c r="A32" s="116" t="s">
        <v>120</v>
      </c>
      <c r="B32" s="105">
        <v>104286.58844</v>
      </c>
      <c r="C32" s="105">
        <v>137339.94218</v>
      </c>
      <c r="D32" s="119">
        <f t="shared" si="0"/>
        <v>31.694731062198706</v>
      </c>
      <c r="E32" s="119">
        <f t="shared" si="3"/>
        <v>1.1606820746180335</v>
      </c>
      <c r="F32" s="105">
        <v>436123.51034</v>
      </c>
      <c r="G32" s="105">
        <v>563353.80883</v>
      </c>
      <c r="H32" s="119">
        <f t="shared" si="1"/>
        <v>29.172996977579086</v>
      </c>
      <c r="I32" s="119">
        <f t="shared" si="4"/>
        <v>0.7545422724193454</v>
      </c>
      <c r="J32" s="105">
        <v>1001543.351</v>
      </c>
      <c r="K32" s="105">
        <v>938166.7790000001</v>
      </c>
      <c r="L32" s="102">
        <f t="shared" si="2"/>
        <v>-6.3278910430308395</v>
      </c>
      <c r="M32" s="102">
        <f t="shared" si="5"/>
        <v>0.6138703912664331</v>
      </c>
    </row>
    <row r="33" spans="1:13" ht="14.25">
      <c r="A33" s="116" t="s">
        <v>135</v>
      </c>
      <c r="B33" s="105">
        <v>957640.36718</v>
      </c>
      <c r="C33" s="105">
        <v>927988.43666</v>
      </c>
      <c r="D33" s="119">
        <f t="shared" si="0"/>
        <v>-3.0963534471000953</v>
      </c>
      <c r="E33" s="119">
        <f t="shared" si="3"/>
        <v>7.842580437906474</v>
      </c>
      <c r="F33" s="105">
        <v>5953814.16045</v>
      </c>
      <c r="G33" s="105">
        <v>5455640.32334</v>
      </c>
      <c r="H33" s="119">
        <f t="shared" si="1"/>
        <v>-8.367305792298154</v>
      </c>
      <c r="I33" s="119">
        <f t="shared" si="4"/>
        <v>7.307150821656718</v>
      </c>
      <c r="J33" s="105">
        <v>12075298.668000001</v>
      </c>
      <c r="K33" s="105">
        <v>11295229.537</v>
      </c>
      <c r="L33" s="102">
        <f t="shared" si="2"/>
        <v>-6.460040057371116</v>
      </c>
      <c r="M33" s="102">
        <f t="shared" si="5"/>
        <v>7.390804205104305</v>
      </c>
    </row>
    <row r="34" spans="1:13" ht="14.25">
      <c r="A34" s="116" t="s">
        <v>31</v>
      </c>
      <c r="B34" s="105">
        <v>470788.52956</v>
      </c>
      <c r="C34" s="105">
        <v>467940.84273</v>
      </c>
      <c r="D34" s="119">
        <f t="shared" si="0"/>
        <v>-0.6048760008366123</v>
      </c>
      <c r="E34" s="119">
        <f t="shared" si="3"/>
        <v>3.954643780368943</v>
      </c>
      <c r="F34" s="105">
        <v>2670191.26629</v>
      </c>
      <c r="G34" s="105">
        <v>2868194.50086</v>
      </c>
      <c r="H34" s="119">
        <f t="shared" si="1"/>
        <v>7.415320283221067</v>
      </c>
      <c r="I34" s="119">
        <f t="shared" si="4"/>
        <v>3.841589357342296</v>
      </c>
      <c r="J34" s="105">
        <v>5209626.831</v>
      </c>
      <c r="K34" s="105">
        <v>5517475.096000001</v>
      </c>
      <c r="L34" s="102">
        <f t="shared" si="2"/>
        <v>5.909219124259393</v>
      </c>
      <c r="M34" s="102">
        <f t="shared" si="5"/>
        <v>3.6102478491026604</v>
      </c>
    </row>
    <row r="35" spans="1:13" ht="14.25">
      <c r="A35" s="116" t="s">
        <v>16</v>
      </c>
      <c r="B35" s="105">
        <v>560661.00258</v>
      </c>
      <c r="C35" s="105">
        <v>549049.10634</v>
      </c>
      <c r="D35" s="119">
        <f t="shared" si="0"/>
        <v>-2.071108243049779</v>
      </c>
      <c r="E35" s="119">
        <f t="shared" si="3"/>
        <v>4.640102840429844</v>
      </c>
      <c r="F35" s="105">
        <v>3199449.53015</v>
      </c>
      <c r="G35" s="105">
        <v>3336974.97733</v>
      </c>
      <c r="H35" s="119">
        <f t="shared" si="1"/>
        <v>4.298409644660109</v>
      </c>
      <c r="I35" s="119">
        <f t="shared" si="4"/>
        <v>4.469462428292342</v>
      </c>
      <c r="J35" s="105">
        <v>6342344.467</v>
      </c>
      <c r="K35" s="105">
        <v>6494767.427</v>
      </c>
      <c r="L35" s="102">
        <f t="shared" si="2"/>
        <v>2.4032589335548615</v>
      </c>
      <c r="M35" s="102">
        <f t="shared" si="5"/>
        <v>4.249719251247304</v>
      </c>
    </row>
    <row r="36" spans="1:13" ht="14.25">
      <c r="A36" s="116" t="s">
        <v>136</v>
      </c>
      <c r="B36" s="105">
        <v>1481500.47233</v>
      </c>
      <c r="C36" s="105">
        <v>1142804.81744</v>
      </c>
      <c r="D36" s="119">
        <f t="shared" si="0"/>
        <v>-22.86166364546097</v>
      </c>
      <c r="E36" s="119">
        <f t="shared" si="3"/>
        <v>9.658028431752918</v>
      </c>
      <c r="F36" s="105">
        <v>8067309.41664</v>
      </c>
      <c r="G36" s="105">
        <v>7500060.65164</v>
      </c>
      <c r="H36" s="119">
        <f t="shared" si="1"/>
        <v>-7.031449219363861</v>
      </c>
      <c r="I36" s="119">
        <f t="shared" si="4"/>
        <v>10.04539725953833</v>
      </c>
      <c r="J36" s="105">
        <v>15636255.165999997</v>
      </c>
      <c r="K36" s="105">
        <v>14981247.155999998</v>
      </c>
      <c r="L36" s="102">
        <f t="shared" si="2"/>
        <v>-4.189033774687122</v>
      </c>
      <c r="M36" s="102">
        <f t="shared" si="5"/>
        <v>9.802675024493546</v>
      </c>
    </row>
    <row r="37" spans="1:13" ht="14.25">
      <c r="A37" s="117" t="s">
        <v>145</v>
      </c>
      <c r="B37" s="105">
        <v>285897.22248</v>
      </c>
      <c r="C37" s="105">
        <v>264632.92024</v>
      </c>
      <c r="D37" s="119">
        <f t="shared" si="0"/>
        <v>-7.437743555374183</v>
      </c>
      <c r="E37" s="119">
        <f t="shared" si="3"/>
        <v>2.2364556297382867</v>
      </c>
      <c r="F37" s="105">
        <v>1577874.32866</v>
      </c>
      <c r="G37" s="105">
        <v>1609875.32549</v>
      </c>
      <c r="H37" s="119">
        <f t="shared" si="1"/>
        <v>2.0281080849560746</v>
      </c>
      <c r="I37" s="119">
        <f t="shared" si="4"/>
        <v>2.1562275205520383</v>
      </c>
      <c r="J37" s="105">
        <v>3169457.682</v>
      </c>
      <c r="K37" s="105">
        <v>3129725.532</v>
      </c>
      <c r="L37" s="102">
        <f t="shared" si="2"/>
        <v>-1.2535945889306848</v>
      </c>
      <c r="M37" s="102">
        <f t="shared" si="5"/>
        <v>2.0478723824917973</v>
      </c>
    </row>
    <row r="38" spans="1:13" ht="14.25">
      <c r="A38" s="116" t="s">
        <v>144</v>
      </c>
      <c r="B38" s="105">
        <v>165776.73189</v>
      </c>
      <c r="C38" s="105">
        <v>170848.70408</v>
      </c>
      <c r="D38" s="119">
        <f t="shared" si="0"/>
        <v>3.0595199532377513</v>
      </c>
      <c r="E38" s="119">
        <f t="shared" si="3"/>
        <v>1.4438700435557215</v>
      </c>
      <c r="F38" s="105">
        <v>1010516.32902</v>
      </c>
      <c r="G38" s="105">
        <v>1080734.05058</v>
      </c>
      <c r="H38" s="119">
        <f t="shared" si="1"/>
        <v>6.948697368215448</v>
      </c>
      <c r="I38" s="119">
        <f t="shared" si="4"/>
        <v>1.4475086768281238</v>
      </c>
      <c r="J38" s="105">
        <v>1774410.132</v>
      </c>
      <c r="K38" s="105">
        <v>2145499.2539999997</v>
      </c>
      <c r="L38" s="102">
        <f t="shared" si="2"/>
        <v>20.913379342673846</v>
      </c>
      <c r="M38" s="102">
        <f t="shared" si="5"/>
        <v>1.403863892855686</v>
      </c>
    </row>
    <row r="39" spans="1:13" ht="14.25">
      <c r="A39" s="116" t="s">
        <v>147</v>
      </c>
      <c r="B39" s="105">
        <v>162023.81516</v>
      </c>
      <c r="C39" s="105">
        <v>172487.52561</v>
      </c>
      <c r="D39" s="119">
        <f>(C39-B39)/B39*100</f>
        <v>6.458131133171382</v>
      </c>
      <c r="E39" s="119">
        <f t="shared" si="3"/>
        <v>1.4577199894867903</v>
      </c>
      <c r="F39" s="105">
        <v>637108.62199</v>
      </c>
      <c r="G39" s="105">
        <v>684011.04704</v>
      </c>
      <c r="H39" s="119">
        <f aca="true" t="shared" si="6" ref="H39:H45">(G39-F39)/F39*100</f>
        <v>7.361762724776959</v>
      </c>
      <c r="I39" s="119">
        <f t="shared" si="4"/>
        <v>0.9161476175432097</v>
      </c>
      <c r="J39" s="105">
        <v>1154034.91</v>
      </c>
      <c r="K39" s="105">
        <v>1307712.408</v>
      </c>
      <c r="L39" s="102">
        <f t="shared" si="2"/>
        <v>13.316538058627719</v>
      </c>
      <c r="M39" s="102">
        <f t="shared" si="5"/>
        <v>0.8556750734859792</v>
      </c>
    </row>
    <row r="40" spans="1:13" ht="14.25">
      <c r="A40" s="116" t="s">
        <v>148</v>
      </c>
      <c r="B40" s="105">
        <v>317928.61522</v>
      </c>
      <c r="C40" s="105">
        <v>337423.55859</v>
      </c>
      <c r="D40" s="119">
        <f>(C40-B40)/B40*100</f>
        <v>6.131861819518793</v>
      </c>
      <c r="E40" s="119">
        <f t="shared" si="3"/>
        <v>2.8516210928350976</v>
      </c>
      <c r="F40" s="105">
        <v>1870958.3446</v>
      </c>
      <c r="G40" s="105">
        <v>2005005.47716</v>
      </c>
      <c r="H40" s="119">
        <f t="shared" si="6"/>
        <v>7.164624105442527</v>
      </c>
      <c r="I40" s="119">
        <f t="shared" si="4"/>
        <v>2.6854551531150963</v>
      </c>
      <c r="J40" s="105">
        <v>3721495.0769999996</v>
      </c>
      <c r="K40" s="105">
        <v>3927796.688</v>
      </c>
      <c r="L40" s="102">
        <f t="shared" si="2"/>
        <v>5.543514279382198</v>
      </c>
      <c r="M40" s="102">
        <f t="shared" si="5"/>
        <v>2.570074046160144</v>
      </c>
    </row>
    <row r="41" spans="1:13" ht="14.25">
      <c r="A41" s="116" t="s">
        <v>79</v>
      </c>
      <c r="B41" s="105">
        <v>7115.09392</v>
      </c>
      <c r="C41" s="105">
        <v>8150.87587</v>
      </c>
      <c r="D41" s="119">
        <f t="shared" si="0"/>
        <v>14.557530253936543</v>
      </c>
      <c r="E41" s="119">
        <f t="shared" si="3"/>
        <v>0.06888437088714135</v>
      </c>
      <c r="F41" s="105">
        <v>43568.09359</v>
      </c>
      <c r="G41" s="105">
        <v>59020.23067</v>
      </c>
      <c r="H41" s="119">
        <f t="shared" si="6"/>
        <v>35.46663580328579</v>
      </c>
      <c r="I41" s="119">
        <f t="shared" si="4"/>
        <v>0.07905024918699766</v>
      </c>
      <c r="J41" s="105">
        <v>72905.737</v>
      </c>
      <c r="K41" s="105">
        <v>97815.717</v>
      </c>
      <c r="L41" s="102">
        <f t="shared" si="2"/>
        <v>34.167379722119826</v>
      </c>
      <c r="M41" s="102">
        <f t="shared" si="5"/>
        <v>0.06400372919919464</v>
      </c>
    </row>
    <row r="42" spans="1:13" ht="15.75">
      <c r="A42" s="118" t="s">
        <v>17</v>
      </c>
      <c r="B42" s="104">
        <v>411667.2634</v>
      </c>
      <c r="C42" s="104">
        <v>432714.3842</v>
      </c>
      <c r="D42" s="120">
        <f t="shared" si="0"/>
        <v>5.112653512006215</v>
      </c>
      <c r="E42" s="120">
        <f t="shared" si="3"/>
        <v>3.6569392792671462</v>
      </c>
      <c r="F42" s="104">
        <v>1928630.41132</v>
      </c>
      <c r="G42" s="104">
        <v>2506918.88308</v>
      </c>
      <c r="H42" s="120">
        <f t="shared" si="6"/>
        <v>29.984411132675536</v>
      </c>
      <c r="I42" s="120">
        <f t="shared" si="4"/>
        <v>3.3577056570162656</v>
      </c>
      <c r="J42" s="104">
        <v>3954672.682</v>
      </c>
      <c r="K42" s="104">
        <v>4757948.7299999995</v>
      </c>
      <c r="L42" s="147">
        <f t="shared" si="2"/>
        <v>20.3120741611859</v>
      </c>
      <c r="M42" s="147">
        <f t="shared" si="5"/>
        <v>3.1132671864846833</v>
      </c>
    </row>
    <row r="43" spans="1:13" ht="14.25">
      <c r="A43" s="116" t="s">
        <v>82</v>
      </c>
      <c r="B43" s="105">
        <v>411667.2634</v>
      </c>
      <c r="C43" s="105">
        <v>432714.3842</v>
      </c>
      <c r="D43" s="119">
        <f t="shared" si="0"/>
        <v>5.112653512006215</v>
      </c>
      <c r="E43" s="119">
        <f t="shared" si="3"/>
        <v>3.6569392792671462</v>
      </c>
      <c r="F43" s="105">
        <v>1928630.41132</v>
      </c>
      <c r="G43" s="105">
        <v>2506918.88308</v>
      </c>
      <c r="H43" s="119">
        <f t="shared" si="6"/>
        <v>29.984411132675536</v>
      </c>
      <c r="I43" s="119">
        <f t="shared" si="4"/>
        <v>3.3577056570162656</v>
      </c>
      <c r="J43" s="105">
        <v>3954672.682</v>
      </c>
      <c r="K43" s="105">
        <v>4757948.7299999995</v>
      </c>
      <c r="L43" s="102">
        <f t="shared" si="2"/>
        <v>20.3120741611859</v>
      </c>
      <c r="M43" s="102">
        <f t="shared" si="5"/>
        <v>3.1132671864846833</v>
      </c>
    </row>
    <row r="44" spans="1:13" ht="15.75">
      <c r="A44" s="115" t="s">
        <v>168</v>
      </c>
      <c r="B44" s="104">
        <v>11759171.15309</v>
      </c>
      <c r="C44" s="104">
        <v>11832692.61957</v>
      </c>
      <c r="D44" s="121">
        <f t="shared" si="0"/>
        <v>0.6252266041784794</v>
      </c>
      <c r="E44" s="121">
        <f t="shared" si="3"/>
        <v>100</v>
      </c>
      <c r="F44" s="149">
        <v>68815038.70924</v>
      </c>
      <c r="G44" s="149">
        <v>71420081.00591</v>
      </c>
      <c r="H44" s="150">
        <f t="shared" si="6"/>
        <v>3.785571214566799</v>
      </c>
      <c r="I44" s="150">
        <f t="shared" si="4"/>
        <v>95.65830455729638</v>
      </c>
      <c r="J44" s="149">
        <v>136426546.686</v>
      </c>
      <c r="K44" s="149">
        <v>140147366.12699997</v>
      </c>
      <c r="L44" s="150">
        <f>(K44-J44)/J44*100</f>
        <v>2.7273426846784012</v>
      </c>
      <c r="M44" s="151">
        <f t="shared" si="5"/>
        <v>91.70258466308528</v>
      </c>
    </row>
    <row r="45" spans="1:13" ht="15.75">
      <c r="A45" s="126" t="s">
        <v>122</v>
      </c>
      <c r="B45" s="106"/>
      <c r="C45" s="106"/>
      <c r="D45" s="125"/>
      <c r="E45" s="125"/>
      <c r="F45" s="152">
        <f>(F46-F44)</f>
        <v>4010717.197760001</v>
      </c>
      <c r="G45" s="152">
        <f>(G46-G44)</f>
        <v>3241582.021090001</v>
      </c>
      <c r="H45" s="161">
        <f t="shared" si="6"/>
        <v>-19.17699849542033</v>
      </c>
      <c r="I45" s="153">
        <f t="shared" si="4"/>
        <v>4.341695442703632</v>
      </c>
      <c r="J45" s="154">
        <f>(J46-J44)</f>
        <v>5718194.568000019</v>
      </c>
      <c r="K45" s="154">
        <f>(K46-K44)</f>
        <v>12680786.582000017</v>
      </c>
      <c r="L45" s="155">
        <f t="shared" si="2"/>
        <v>121.76206897477462</v>
      </c>
      <c r="M45" s="155">
        <f t="shared" si="5"/>
        <v>8.297415336914723</v>
      </c>
    </row>
    <row r="46" spans="1:13" s="70" customFormat="1" ht="22.5" customHeight="1">
      <c r="A46" s="127" t="s">
        <v>169</v>
      </c>
      <c r="B46" s="128">
        <v>11759171.15309</v>
      </c>
      <c r="C46" s="128">
        <v>11832692.61957</v>
      </c>
      <c r="D46" s="129">
        <f>(C46-B46)/B46*100</f>
        <v>0.6252266041784794</v>
      </c>
      <c r="E46" s="129">
        <f t="shared" si="3"/>
        <v>100</v>
      </c>
      <c r="F46" s="156">
        <v>72825755.907</v>
      </c>
      <c r="G46" s="156">
        <v>74661663.027</v>
      </c>
      <c r="H46" s="157">
        <f>(G46-F46)/F46*100</f>
        <v>2.5209585498082316</v>
      </c>
      <c r="I46" s="157">
        <f t="shared" si="4"/>
        <v>100</v>
      </c>
      <c r="J46" s="156">
        <v>142144741.254</v>
      </c>
      <c r="K46" s="156">
        <v>152828152.709</v>
      </c>
      <c r="L46" s="157">
        <f t="shared" si="2"/>
        <v>7.515868234555141</v>
      </c>
      <c r="M46" s="158">
        <f t="shared" si="5"/>
        <v>100</v>
      </c>
    </row>
    <row r="47" spans="10:11" ht="20.25" customHeight="1" hidden="1">
      <c r="J47" s="108">
        <v>134018670.49699998</v>
      </c>
      <c r="K47" s="108">
        <v>136770401.61351</v>
      </c>
    </row>
    <row r="48" ht="9" customHeight="1"/>
    <row r="49" spans="1:11" ht="12.75">
      <c r="A49" s="62" t="s">
        <v>174</v>
      </c>
      <c r="K49" s="148"/>
    </row>
    <row r="50" spans="1:11" ht="12.75">
      <c r="A50" s="62" t="s">
        <v>167</v>
      </c>
      <c r="G50" s="148"/>
      <c r="K50" s="148"/>
    </row>
    <row r="51" ht="12.75">
      <c r="G51" s="148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153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B1">
      <selection activeCell="O72" sqref="O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0.140625" style="24" bestFit="1" customWidth="1"/>
    <col min="4" max="4" width="10.7109375" style="24" bestFit="1" customWidth="1"/>
    <col min="5" max="7" width="11.281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34" t="s">
        <v>115</v>
      </c>
      <c r="C1" s="135" t="s">
        <v>20</v>
      </c>
      <c r="D1" s="135" t="s">
        <v>21</v>
      </c>
      <c r="E1" s="135" t="s">
        <v>22</v>
      </c>
      <c r="F1" s="135" t="s">
        <v>23</v>
      </c>
      <c r="G1" s="135" t="s">
        <v>24</v>
      </c>
      <c r="H1" s="135" t="s">
        <v>25</v>
      </c>
      <c r="I1" s="135" t="s">
        <v>26</v>
      </c>
      <c r="J1" s="135" t="s">
        <v>27</v>
      </c>
      <c r="K1" s="135" t="s">
        <v>28</v>
      </c>
      <c r="L1" s="135" t="s">
        <v>0</v>
      </c>
      <c r="M1" s="135" t="s">
        <v>29</v>
      </c>
      <c r="N1" s="135" t="s">
        <v>30</v>
      </c>
      <c r="O1" s="136" t="s">
        <v>19</v>
      </c>
    </row>
    <row r="2" spans="1:15" s="46" customFormat="1" ht="16.5" thickBot="1" thickTop="1">
      <c r="A2" s="20">
        <v>2013</v>
      </c>
      <c r="B2" s="137" t="s">
        <v>2</v>
      </c>
      <c r="C2" s="61">
        <v>1700225.97</v>
      </c>
      <c r="D2" s="61">
        <v>1614349.994</v>
      </c>
      <c r="E2" s="61">
        <v>1723723.469</v>
      </c>
      <c r="F2" s="61">
        <v>1689370.467</v>
      </c>
      <c r="G2" s="61">
        <v>1773813.213</v>
      </c>
      <c r="H2" s="61">
        <v>1654740.446</v>
      </c>
      <c r="I2" s="61"/>
      <c r="J2" s="61"/>
      <c r="K2" s="61"/>
      <c r="L2" s="61"/>
      <c r="M2" s="61"/>
      <c r="N2" s="61"/>
      <c r="O2" s="138">
        <f aca="true" t="shared" si="0" ref="O2:O7">SUM(C2:N2)</f>
        <v>10156223.559</v>
      </c>
    </row>
    <row r="3" spans="1:15" ht="16.5" thickBot="1" thickTop="1">
      <c r="A3" s="45">
        <v>2012</v>
      </c>
      <c r="B3" s="137" t="s">
        <v>2</v>
      </c>
      <c r="C3" s="61">
        <v>1506723.751</v>
      </c>
      <c r="D3" s="61">
        <v>1533499.911</v>
      </c>
      <c r="E3" s="61">
        <v>1656289.152</v>
      </c>
      <c r="F3" s="61">
        <v>1491180.767</v>
      </c>
      <c r="G3" s="61">
        <v>1536166.179</v>
      </c>
      <c r="H3" s="61">
        <v>1519760.899</v>
      </c>
      <c r="I3" s="61">
        <v>1412069.469</v>
      </c>
      <c r="J3" s="61">
        <v>1344226.886</v>
      </c>
      <c r="K3" s="61">
        <v>1625846.057</v>
      </c>
      <c r="L3" s="61">
        <v>1692938.887</v>
      </c>
      <c r="M3" s="61">
        <v>1975252.128</v>
      </c>
      <c r="N3" s="61">
        <v>1834647.219</v>
      </c>
      <c r="O3" s="138">
        <f t="shared" si="0"/>
        <v>19128601.305</v>
      </c>
    </row>
    <row r="4" spans="1:15" s="46" customFormat="1" ht="16.5" thickBot="1" thickTop="1">
      <c r="A4" s="20">
        <v>2013</v>
      </c>
      <c r="B4" s="139" t="s">
        <v>46</v>
      </c>
      <c r="C4" s="22">
        <v>500466.92</v>
      </c>
      <c r="D4" s="22">
        <v>471153.026</v>
      </c>
      <c r="E4" s="22">
        <v>532592.533</v>
      </c>
      <c r="F4" s="22">
        <v>520782.162</v>
      </c>
      <c r="G4" s="22">
        <v>587616.972</v>
      </c>
      <c r="H4" s="22">
        <v>543132.981</v>
      </c>
      <c r="I4" s="22"/>
      <c r="J4" s="22"/>
      <c r="K4" s="22"/>
      <c r="L4" s="22"/>
      <c r="M4" s="22"/>
      <c r="N4" s="22"/>
      <c r="O4" s="138">
        <f t="shared" si="0"/>
        <v>3155744.594</v>
      </c>
    </row>
    <row r="5" spans="1:15" ht="15.75" thickTop="1">
      <c r="A5" s="45">
        <v>2012</v>
      </c>
      <c r="B5" s="139" t="s">
        <v>46</v>
      </c>
      <c r="C5" s="22">
        <v>469988.837</v>
      </c>
      <c r="D5" s="22">
        <v>496619.102</v>
      </c>
      <c r="E5" s="22">
        <v>525592.323</v>
      </c>
      <c r="F5" s="22">
        <v>479203.867</v>
      </c>
      <c r="G5" s="22">
        <v>474941.944</v>
      </c>
      <c r="H5" s="22">
        <v>465917.974</v>
      </c>
      <c r="I5" s="22">
        <v>449244.824</v>
      </c>
      <c r="J5" s="22">
        <v>436282.187</v>
      </c>
      <c r="K5" s="22">
        <v>499053.234</v>
      </c>
      <c r="L5" s="22">
        <v>487327.962</v>
      </c>
      <c r="M5" s="22">
        <v>581169.546</v>
      </c>
      <c r="N5" s="22">
        <v>517210.612</v>
      </c>
      <c r="O5" s="138">
        <f t="shared" si="0"/>
        <v>5882552.4120000005</v>
      </c>
    </row>
    <row r="6" spans="1:15" s="46" customFormat="1" ht="15">
      <c r="A6" s="20">
        <v>2013</v>
      </c>
      <c r="B6" s="139" t="s">
        <v>47</v>
      </c>
      <c r="C6" s="22">
        <v>223137.135</v>
      </c>
      <c r="D6" s="22">
        <v>181396.168</v>
      </c>
      <c r="E6" s="22">
        <v>172485.734</v>
      </c>
      <c r="F6" s="22">
        <v>160152.051</v>
      </c>
      <c r="G6" s="22">
        <v>181941.917</v>
      </c>
      <c r="H6" s="22">
        <v>178332.602</v>
      </c>
      <c r="I6" s="22"/>
      <c r="J6" s="22"/>
      <c r="K6" s="22"/>
      <c r="L6" s="22"/>
      <c r="M6" s="22"/>
      <c r="N6" s="22"/>
      <c r="O6" s="140">
        <f t="shared" si="0"/>
        <v>1097445.607</v>
      </c>
    </row>
    <row r="7" spans="1:15" ht="15">
      <c r="A7" s="45">
        <v>2012</v>
      </c>
      <c r="B7" s="139" t="s">
        <v>47</v>
      </c>
      <c r="C7" s="22">
        <v>193472.559</v>
      </c>
      <c r="D7" s="22">
        <v>178518.288</v>
      </c>
      <c r="E7" s="22">
        <v>193137.792</v>
      </c>
      <c r="F7" s="22">
        <v>159171.483</v>
      </c>
      <c r="G7" s="22">
        <v>185763.705</v>
      </c>
      <c r="H7" s="22">
        <v>183322.028</v>
      </c>
      <c r="I7" s="22">
        <v>120932.27</v>
      </c>
      <c r="J7" s="22">
        <v>83568.646</v>
      </c>
      <c r="K7" s="22">
        <v>114781.421</v>
      </c>
      <c r="L7" s="22">
        <v>172110.469</v>
      </c>
      <c r="M7" s="22">
        <v>287397.528</v>
      </c>
      <c r="N7" s="22">
        <v>307999.318</v>
      </c>
      <c r="O7" s="140">
        <f t="shared" si="0"/>
        <v>2180175.507</v>
      </c>
    </row>
    <row r="8" spans="1:15" s="46" customFormat="1" ht="15">
      <c r="A8" s="20">
        <v>2013</v>
      </c>
      <c r="B8" s="139" t="s">
        <v>48</v>
      </c>
      <c r="C8" s="22">
        <v>94931.761</v>
      </c>
      <c r="D8" s="22">
        <v>94116.08</v>
      </c>
      <c r="E8" s="22">
        <v>95502</v>
      </c>
      <c r="F8" s="22">
        <v>100813.105</v>
      </c>
      <c r="G8" s="22">
        <v>113159.644</v>
      </c>
      <c r="H8" s="22">
        <v>100646.566</v>
      </c>
      <c r="I8" s="22"/>
      <c r="J8" s="22"/>
      <c r="K8" s="22"/>
      <c r="L8" s="22"/>
      <c r="M8" s="22"/>
      <c r="N8" s="22"/>
      <c r="O8" s="140">
        <f aca="true" t="shared" si="1" ref="O8:O61">SUM(C8:N8)</f>
        <v>599169.156</v>
      </c>
    </row>
    <row r="9" spans="1:15" ht="15">
      <c r="A9" s="45">
        <v>2012</v>
      </c>
      <c r="B9" s="139" t="s">
        <v>48</v>
      </c>
      <c r="C9" s="22">
        <v>92558.294</v>
      </c>
      <c r="D9" s="22">
        <v>90908.092</v>
      </c>
      <c r="E9" s="22">
        <v>102384.934</v>
      </c>
      <c r="F9" s="22">
        <v>88710.052</v>
      </c>
      <c r="G9" s="22">
        <v>96476.578</v>
      </c>
      <c r="H9" s="22">
        <v>96041.307</v>
      </c>
      <c r="I9" s="22">
        <v>106778.728</v>
      </c>
      <c r="J9" s="22">
        <v>119572.297</v>
      </c>
      <c r="K9" s="22">
        <v>112852.08</v>
      </c>
      <c r="L9" s="22">
        <v>122329.925</v>
      </c>
      <c r="M9" s="22">
        <v>131311.48</v>
      </c>
      <c r="N9" s="22">
        <v>99854.79</v>
      </c>
      <c r="O9" s="140">
        <f t="shared" si="1"/>
        <v>1259778.557</v>
      </c>
    </row>
    <row r="10" spans="1:15" s="46" customFormat="1" ht="15">
      <c r="A10" s="20">
        <v>2013</v>
      </c>
      <c r="B10" s="139" t="s">
        <v>49</v>
      </c>
      <c r="C10" s="22">
        <v>106920.123</v>
      </c>
      <c r="D10" s="22">
        <v>109287.016</v>
      </c>
      <c r="E10" s="22">
        <v>114294.486</v>
      </c>
      <c r="F10" s="22">
        <v>104212.802</v>
      </c>
      <c r="G10" s="22">
        <v>112314.925</v>
      </c>
      <c r="H10" s="22">
        <v>96432.251</v>
      </c>
      <c r="I10" s="22"/>
      <c r="J10" s="22"/>
      <c r="K10" s="22"/>
      <c r="L10" s="22"/>
      <c r="M10" s="22"/>
      <c r="N10" s="22"/>
      <c r="O10" s="140">
        <f t="shared" si="1"/>
        <v>643461.6030000001</v>
      </c>
    </row>
    <row r="11" spans="1:15" ht="15">
      <c r="A11" s="45">
        <v>2012</v>
      </c>
      <c r="B11" s="139" t="s">
        <v>49</v>
      </c>
      <c r="C11" s="22">
        <v>105531.583</v>
      </c>
      <c r="D11" s="22">
        <v>96523.844</v>
      </c>
      <c r="E11" s="22">
        <v>106398.089</v>
      </c>
      <c r="F11" s="22">
        <v>95619.093</v>
      </c>
      <c r="G11" s="22">
        <v>97437.353</v>
      </c>
      <c r="H11" s="22">
        <v>86571.564</v>
      </c>
      <c r="I11" s="22">
        <v>76121.244</v>
      </c>
      <c r="J11" s="22">
        <v>85953.599</v>
      </c>
      <c r="K11" s="22">
        <v>162774.072</v>
      </c>
      <c r="L11" s="22">
        <v>175246.466</v>
      </c>
      <c r="M11" s="22">
        <v>165695.762</v>
      </c>
      <c r="N11" s="22">
        <v>110777.462</v>
      </c>
      <c r="O11" s="140">
        <f t="shared" si="1"/>
        <v>1364650.1310000003</v>
      </c>
    </row>
    <row r="12" spans="1:15" s="46" customFormat="1" ht="15">
      <c r="A12" s="20">
        <v>2013</v>
      </c>
      <c r="B12" s="139" t="s">
        <v>50</v>
      </c>
      <c r="C12" s="22">
        <v>178057.444</v>
      </c>
      <c r="D12" s="22">
        <v>134127.542</v>
      </c>
      <c r="E12" s="22">
        <v>135675.714</v>
      </c>
      <c r="F12" s="22">
        <v>133874.226</v>
      </c>
      <c r="G12" s="22">
        <v>105607.768</v>
      </c>
      <c r="H12" s="22">
        <v>106785.863</v>
      </c>
      <c r="I12" s="22"/>
      <c r="J12" s="22"/>
      <c r="K12" s="22"/>
      <c r="L12" s="22"/>
      <c r="M12" s="22"/>
      <c r="N12" s="22"/>
      <c r="O12" s="140">
        <f t="shared" si="1"/>
        <v>794128.557</v>
      </c>
    </row>
    <row r="13" spans="1:15" ht="15">
      <c r="A13" s="45">
        <v>2012</v>
      </c>
      <c r="B13" s="139" t="s">
        <v>50</v>
      </c>
      <c r="C13" s="22">
        <v>119913.17</v>
      </c>
      <c r="D13" s="22">
        <v>143215.254</v>
      </c>
      <c r="E13" s="22">
        <v>135675.905</v>
      </c>
      <c r="F13" s="22">
        <v>132709.54</v>
      </c>
      <c r="G13" s="22">
        <v>129480.432</v>
      </c>
      <c r="H13" s="22">
        <v>128894.031</v>
      </c>
      <c r="I13" s="22">
        <v>151957.09</v>
      </c>
      <c r="J13" s="22">
        <v>108455.107</v>
      </c>
      <c r="K13" s="22">
        <v>189203.166</v>
      </c>
      <c r="L13" s="22">
        <v>199574.956</v>
      </c>
      <c r="M13" s="22">
        <v>194765.302</v>
      </c>
      <c r="N13" s="22">
        <v>163890.045</v>
      </c>
      <c r="O13" s="140">
        <f t="shared" si="1"/>
        <v>1797733.998</v>
      </c>
    </row>
    <row r="14" spans="1:15" s="46" customFormat="1" ht="15">
      <c r="A14" s="20">
        <v>2013</v>
      </c>
      <c r="B14" s="139" t="s">
        <v>51</v>
      </c>
      <c r="C14" s="22">
        <v>44842.038</v>
      </c>
      <c r="D14" s="22">
        <v>52403.663</v>
      </c>
      <c r="E14" s="22">
        <v>62272.139</v>
      </c>
      <c r="F14" s="22">
        <v>38435.534</v>
      </c>
      <c r="G14" s="22">
        <v>38040.553</v>
      </c>
      <c r="H14" s="22">
        <v>36741.722</v>
      </c>
      <c r="I14" s="22"/>
      <c r="J14" s="22"/>
      <c r="K14" s="22"/>
      <c r="L14" s="22"/>
      <c r="M14" s="22"/>
      <c r="N14" s="22"/>
      <c r="O14" s="140">
        <f t="shared" si="1"/>
        <v>272735.64900000003</v>
      </c>
    </row>
    <row r="15" spans="1:15" ht="15">
      <c r="A15" s="45">
        <v>2012</v>
      </c>
      <c r="B15" s="139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</v>
      </c>
      <c r="J15" s="22">
        <v>11471.274</v>
      </c>
      <c r="K15" s="22">
        <v>17003.457</v>
      </c>
      <c r="L15" s="22">
        <v>15742.657</v>
      </c>
      <c r="M15" s="22">
        <v>19601.625</v>
      </c>
      <c r="N15" s="22">
        <v>26593.854</v>
      </c>
      <c r="O15" s="140">
        <f t="shared" si="1"/>
        <v>201151.499</v>
      </c>
    </row>
    <row r="16" spans="1:15" ht="15">
      <c r="A16" s="20">
        <v>2013</v>
      </c>
      <c r="B16" s="139" t="s">
        <v>152</v>
      </c>
      <c r="C16" s="22">
        <v>66631.067</v>
      </c>
      <c r="D16" s="22">
        <v>101106.596</v>
      </c>
      <c r="E16" s="22">
        <v>93632.384</v>
      </c>
      <c r="F16" s="22">
        <v>104726.342</v>
      </c>
      <c r="G16" s="22">
        <v>80015.084</v>
      </c>
      <c r="H16" s="22">
        <v>76117.297</v>
      </c>
      <c r="I16" s="22"/>
      <c r="J16" s="22"/>
      <c r="K16" s="22"/>
      <c r="L16" s="22"/>
      <c r="M16" s="22"/>
      <c r="N16" s="22"/>
      <c r="O16" s="140">
        <f t="shared" si="1"/>
        <v>522228.77</v>
      </c>
    </row>
    <row r="17" spans="1:15" ht="15">
      <c r="A17" s="45">
        <v>2012</v>
      </c>
      <c r="B17" s="139" t="s">
        <v>152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0">
        <f t="shared" si="1"/>
        <v>845710.993</v>
      </c>
    </row>
    <row r="18" spans="1:15" ht="15">
      <c r="A18" s="20">
        <v>2013</v>
      </c>
      <c r="B18" s="139" t="s">
        <v>127</v>
      </c>
      <c r="C18" s="22">
        <v>5248.235</v>
      </c>
      <c r="D18" s="22">
        <v>8969.804</v>
      </c>
      <c r="E18" s="22">
        <v>9241.514</v>
      </c>
      <c r="F18" s="22">
        <v>10435.252</v>
      </c>
      <c r="G18" s="22">
        <v>7212.426</v>
      </c>
      <c r="H18" s="22">
        <v>3794.241</v>
      </c>
      <c r="I18" s="22"/>
      <c r="J18" s="22"/>
      <c r="K18" s="22"/>
      <c r="L18" s="22"/>
      <c r="M18" s="22"/>
      <c r="N18" s="22"/>
      <c r="O18" s="140">
        <f t="shared" si="1"/>
        <v>44901.472</v>
      </c>
    </row>
    <row r="19" spans="1:15" ht="15">
      <c r="A19" s="45">
        <v>2012</v>
      </c>
      <c r="B19" s="139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3157.734</v>
      </c>
      <c r="J19" s="22">
        <v>4540.86</v>
      </c>
      <c r="K19" s="22">
        <v>6212.319</v>
      </c>
      <c r="L19" s="22">
        <v>5067.86</v>
      </c>
      <c r="M19" s="22">
        <v>7099.804</v>
      </c>
      <c r="N19" s="22">
        <v>5958.074</v>
      </c>
      <c r="O19" s="140">
        <f t="shared" si="1"/>
        <v>73154.431</v>
      </c>
    </row>
    <row r="20" spans="1:15" ht="15">
      <c r="A20" s="20">
        <v>2013</v>
      </c>
      <c r="B20" s="139" t="s">
        <v>110</v>
      </c>
      <c r="C20" s="22">
        <v>171278.742</v>
      </c>
      <c r="D20" s="22">
        <v>148797.92</v>
      </c>
      <c r="E20" s="22">
        <v>145990.751</v>
      </c>
      <c r="F20" s="22">
        <v>154659.819</v>
      </c>
      <c r="G20" s="22">
        <v>165074.459</v>
      </c>
      <c r="H20" s="22">
        <v>157623.023</v>
      </c>
      <c r="I20" s="22"/>
      <c r="J20" s="22"/>
      <c r="K20" s="22"/>
      <c r="L20" s="22"/>
      <c r="M20" s="22"/>
      <c r="N20" s="22"/>
      <c r="O20" s="140">
        <f t="shared" si="1"/>
        <v>943424.7139999999</v>
      </c>
    </row>
    <row r="21" spans="1:15" ht="15">
      <c r="A21" s="45">
        <v>2012</v>
      </c>
      <c r="B21" s="139" t="s">
        <v>110</v>
      </c>
      <c r="C21" s="22">
        <v>147201.165</v>
      </c>
      <c r="D21" s="22">
        <v>110614.919</v>
      </c>
      <c r="E21" s="22">
        <v>146851.834</v>
      </c>
      <c r="F21" s="22">
        <v>114273.368</v>
      </c>
      <c r="G21" s="22">
        <v>128328.912</v>
      </c>
      <c r="H21" s="22">
        <v>130730.046</v>
      </c>
      <c r="I21" s="22">
        <v>127346.598</v>
      </c>
      <c r="J21" s="22">
        <v>130036.097</v>
      </c>
      <c r="K21" s="22">
        <v>147522.045</v>
      </c>
      <c r="L21" s="22">
        <v>140676.915</v>
      </c>
      <c r="M21" s="22">
        <v>161267.596</v>
      </c>
      <c r="N21" s="22">
        <v>177066.149</v>
      </c>
      <c r="O21" s="140">
        <f t="shared" si="1"/>
        <v>1661915.6439999999</v>
      </c>
    </row>
    <row r="22" spans="1:15" ht="15">
      <c r="A22" s="20">
        <v>2013</v>
      </c>
      <c r="B22" s="139" t="s">
        <v>52</v>
      </c>
      <c r="C22" s="22">
        <v>308712.505</v>
      </c>
      <c r="D22" s="23">
        <v>312992.179</v>
      </c>
      <c r="E22" s="22">
        <v>362036.213</v>
      </c>
      <c r="F22" s="22">
        <v>361279.173</v>
      </c>
      <c r="G22" s="22">
        <v>382829.464</v>
      </c>
      <c r="H22" s="22">
        <v>355133.901</v>
      </c>
      <c r="I22" s="22"/>
      <c r="J22" s="22"/>
      <c r="K22" s="22"/>
      <c r="L22" s="22"/>
      <c r="M22" s="22"/>
      <c r="N22" s="22"/>
      <c r="O22" s="140">
        <f t="shared" si="1"/>
        <v>2082983.435</v>
      </c>
    </row>
    <row r="23" spans="1:15" ht="15">
      <c r="A23" s="45">
        <v>2012</v>
      </c>
      <c r="B23" s="139" t="s">
        <v>52</v>
      </c>
      <c r="C23" s="22">
        <v>265835.646</v>
      </c>
      <c r="D23" s="22">
        <v>294466.753</v>
      </c>
      <c r="E23" s="22">
        <v>330262.42</v>
      </c>
      <c r="F23" s="22">
        <v>306608.082</v>
      </c>
      <c r="G23" s="22">
        <v>328986.049</v>
      </c>
      <c r="H23" s="22">
        <v>327953.651</v>
      </c>
      <c r="I23" s="22">
        <v>321147.803</v>
      </c>
      <c r="J23" s="22">
        <v>313695.187</v>
      </c>
      <c r="K23" s="22">
        <v>325915.363</v>
      </c>
      <c r="L23" s="22">
        <v>322764.723</v>
      </c>
      <c r="M23" s="22">
        <v>364766.716</v>
      </c>
      <c r="N23" s="22">
        <v>359375.74</v>
      </c>
      <c r="O23" s="140">
        <f t="shared" si="1"/>
        <v>3861778.1329999994</v>
      </c>
    </row>
    <row r="24" spans="1:15" ht="15">
      <c r="A24" s="20">
        <v>2013</v>
      </c>
      <c r="B24" s="137" t="s">
        <v>10</v>
      </c>
      <c r="C24" s="21">
        <v>8875950.525</v>
      </c>
      <c r="D24" s="21">
        <v>9594405.189</v>
      </c>
      <c r="E24" s="21">
        <v>10398431.125</v>
      </c>
      <c r="F24" s="21">
        <v>9723517.85</v>
      </c>
      <c r="G24" s="21">
        <v>10419396.085</v>
      </c>
      <c r="H24" s="21">
        <v>9745237.789</v>
      </c>
      <c r="I24" s="21"/>
      <c r="J24" s="21"/>
      <c r="K24" s="21"/>
      <c r="L24" s="21"/>
      <c r="M24" s="21"/>
      <c r="N24" s="21"/>
      <c r="O24" s="140">
        <f t="shared" si="1"/>
        <v>58756938.56300001</v>
      </c>
    </row>
    <row r="25" spans="1:15" ht="15">
      <c r="A25" s="45">
        <v>2012</v>
      </c>
      <c r="B25" s="137" t="s">
        <v>10</v>
      </c>
      <c r="C25" s="21">
        <v>8660090.277</v>
      </c>
      <c r="D25" s="21">
        <v>9277288.46</v>
      </c>
      <c r="E25" s="21">
        <v>10555404.619</v>
      </c>
      <c r="F25" s="21">
        <v>9502578.203</v>
      </c>
      <c r="G25" s="21">
        <v>9819683.09</v>
      </c>
      <c r="H25" s="21">
        <v>9827742.991</v>
      </c>
      <c r="I25" s="21">
        <v>8977586.036</v>
      </c>
      <c r="J25" s="21">
        <v>8760767.142</v>
      </c>
      <c r="K25" s="21">
        <v>9310907.824</v>
      </c>
      <c r="L25" s="21">
        <v>9658697.791</v>
      </c>
      <c r="M25" s="21">
        <v>10275151.436</v>
      </c>
      <c r="N25" s="21">
        <v>9608164.399</v>
      </c>
      <c r="O25" s="140">
        <f t="shared" si="1"/>
        <v>114234062.268</v>
      </c>
    </row>
    <row r="26" spans="1:15" ht="15">
      <c r="A26" s="20">
        <v>2013</v>
      </c>
      <c r="B26" s="139" t="s">
        <v>53</v>
      </c>
      <c r="C26" s="22">
        <v>682798.453</v>
      </c>
      <c r="D26" s="22">
        <v>649735.78</v>
      </c>
      <c r="E26" s="22">
        <v>734284.808</v>
      </c>
      <c r="F26" s="22">
        <v>701429.797</v>
      </c>
      <c r="G26" s="22">
        <v>749700.73</v>
      </c>
      <c r="H26" s="22">
        <v>646297.734</v>
      </c>
      <c r="I26" s="22"/>
      <c r="J26" s="22"/>
      <c r="K26" s="22"/>
      <c r="L26" s="22"/>
      <c r="M26" s="22"/>
      <c r="N26" s="22"/>
      <c r="O26" s="140">
        <f t="shared" si="1"/>
        <v>4164247.302</v>
      </c>
    </row>
    <row r="27" spans="1:15" ht="15">
      <c r="A27" s="45">
        <v>2012</v>
      </c>
      <c r="B27" s="139" t="s">
        <v>53</v>
      </c>
      <c r="C27" s="22">
        <v>584999.658</v>
      </c>
      <c r="D27" s="22">
        <v>634980.963</v>
      </c>
      <c r="E27" s="22">
        <v>722336.937</v>
      </c>
      <c r="F27" s="22">
        <v>645785.985</v>
      </c>
      <c r="G27" s="22">
        <v>680930.157</v>
      </c>
      <c r="H27" s="22">
        <v>635964.947</v>
      </c>
      <c r="I27" s="22">
        <v>580092.975</v>
      </c>
      <c r="J27" s="22">
        <v>612907.223</v>
      </c>
      <c r="K27" s="22">
        <v>692198.311</v>
      </c>
      <c r="L27" s="22">
        <v>662004.745</v>
      </c>
      <c r="M27" s="22">
        <v>764902.331</v>
      </c>
      <c r="N27" s="22">
        <v>622417.356</v>
      </c>
      <c r="O27" s="140">
        <f t="shared" si="1"/>
        <v>7839521.588</v>
      </c>
    </row>
    <row r="28" spans="1:15" ht="15">
      <c r="A28" s="20">
        <v>2013</v>
      </c>
      <c r="B28" s="139" t="s">
        <v>54</v>
      </c>
      <c r="C28" s="22">
        <v>115067.221</v>
      </c>
      <c r="D28" s="22">
        <v>129850.172</v>
      </c>
      <c r="E28" s="22">
        <v>153812.932</v>
      </c>
      <c r="F28" s="22">
        <v>145570.127</v>
      </c>
      <c r="G28" s="22">
        <v>155839.913</v>
      </c>
      <c r="H28" s="22">
        <v>146485.191</v>
      </c>
      <c r="I28" s="22"/>
      <c r="J28" s="22"/>
      <c r="K28" s="22"/>
      <c r="L28" s="22"/>
      <c r="M28" s="22"/>
      <c r="N28" s="22"/>
      <c r="O28" s="140">
        <f t="shared" si="1"/>
        <v>846625.556</v>
      </c>
    </row>
    <row r="29" spans="1:15" ht="15">
      <c r="A29" s="45">
        <v>2012</v>
      </c>
      <c r="B29" s="139" t="s">
        <v>54</v>
      </c>
      <c r="C29" s="22">
        <v>89780.934</v>
      </c>
      <c r="D29" s="22">
        <v>103607.844</v>
      </c>
      <c r="E29" s="22">
        <v>150142.88</v>
      </c>
      <c r="F29" s="22">
        <v>122697.036</v>
      </c>
      <c r="G29" s="22">
        <v>128086.519</v>
      </c>
      <c r="H29" s="22">
        <v>139253.053</v>
      </c>
      <c r="I29" s="22">
        <v>161803.312</v>
      </c>
      <c r="J29" s="22">
        <v>137048.422</v>
      </c>
      <c r="K29" s="22">
        <v>146787.353</v>
      </c>
      <c r="L29" s="22">
        <v>134542.183</v>
      </c>
      <c r="M29" s="22">
        <v>157369.854</v>
      </c>
      <c r="N29" s="22">
        <v>162995.497</v>
      </c>
      <c r="O29" s="140">
        <f t="shared" si="1"/>
        <v>1634114.887</v>
      </c>
    </row>
    <row r="30" spans="1:15" s="46" customFormat="1" ht="15">
      <c r="A30" s="20">
        <v>2013</v>
      </c>
      <c r="B30" s="139" t="s">
        <v>55</v>
      </c>
      <c r="C30" s="22">
        <v>165999.604</v>
      </c>
      <c r="D30" s="22">
        <v>161550.146</v>
      </c>
      <c r="E30" s="22">
        <v>170022.583</v>
      </c>
      <c r="F30" s="22">
        <v>190199.188</v>
      </c>
      <c r="G30" s="22">
        <v>192856.261</v>
      </c>
      <c r="H30" s="22">
        <v>184396.158</v>
      </c>
      <c r="I30" s="22"/>
      <c r="J30" s="22"/>
      <c r="K30" s="22"/>
      <c r="L30" s="22"/>
      <c r="M30" s="22"/>
      <c r="N30" s="22"/>
      <c r="O30" s="140">
        <f t="shared" si="1"/>
        <v>1065023.94</v>
      </c>
    </row>
    <row r="31" spans="1:15" ht="15">
      <c r="A31" s="45">
        <v>2012</v>
      </c>
      <c r="B31" s="139" t="s">
        <v>55</v>
      </c>
      <c r="C31" s="22">
        <v>132530.187</v>
      </c>
      <c r="D31" s="22">
        <v>148772.826</v>
      </c>
      <c r="E31" s="22">
        <v>166441.733</v>
      </c>
      <c r="F31" s="22">
        <v>167710.154</v>
      </c>
      <c r="G31" s="22">
        <v>171988.312</v>
      </c>
      <c r="H31" s="22">
        <v>154499.714</v>
      </c>
      <c r="I31" s="22">
        <v>164713.269</v>
      </c>
      <c r="J31" s="22">
        <v>161426.912</v>
      </c>
      <c r="K31" s="22">
        <v>168008.645</v>
      </c>
      <c r="L31" s="22">
        <v>188447.956</v>
      </c>
      <c r="M31" s="22">
        <v>197338.997</v>
      </c>
      <c r="N31" s="22">
        <v>188174.007</v>
      </c>
      <c r="O31" s="140">
        <f t="shared" si="1"/>
        <v>2010052.712</v>
      </c>
    </row>
    <row r="32" spans="1:15" ht="15">
      <c r="A32" s="20">
        <v>2013</v>
      </c>
      <c r="B32" s="139" t="s">
        <v>80</v>
      </c>
      <c r="C32" s="22">
        <v>1316213.543</v>
      </c>
      <c r="D32" s="22">
        <v>1429686.634</v>
      </c>
      <c r="E32" s="22">
        <v>1457733.441</v>
      </c>
      <c r="F32" s="23">
        <v>1423775.046</v>
      </c>
      <c r="G32" s="23">
        <v>1572267.289</v>
      </c>
      <c r="H32" s="23">
        <v>1335581.131</v>
      </c>
      <c r="I32" s="23"/>
      <c r="J32" s="23"/>
      <c r="K32" s="23"/>
      <c r="L32" s="23"/>
      <c r="M32" s="23"/>
      <c r="N32" s="23"/>
      <c r="O32" s="140">
        <f t="shared" si="1"/>
        <v>8535257.084</v>
      </c>
    </row>
    <row r="33" spans="1:15" ht="15">
      <c r="A33" s="45">
        <v>2012</v>
      </c>
      <c r="B33" s="139" t="s">
        <v>80</v>
      </c>
      <c r="C33" s="22">
        <v>1302960.182</v>
      </c>
      <c r="D33" s="22">
        <v>1386784.155</v>
      </c>
      <c r="E33" s="22">
        <v>1641891.481</v>
      </c>
      <c r="F33" s="23">
        <v>1482109.78</v>
      </c>
      <c r="G33" s="23">
        <v>1481255.839</v>
      </c>
      <c r="H33" s="23">
        <v>1384441.606</v>
      </c>
      <c r="I33" s="23">
        <v>1293007.947</v>
      </c>
      <c r="J33" s="23">
        <v>1457947.912</v>
      </c>
      <c r="K33" s="23">
        <v>1474631.595</v>
      </c>
      <c r="L33" s="23">
        <v>1627615.779</v>
      </c>
      <c r="M33" s="23">
        <v>1576147.093</v>
      </c>
      <c r="N33" s="23">
        <v>1406200.811</v>
      </c>
      <c r="O33" s="140">
        <f t="shared" si="1"/>
        <v>17514994.18</v>
      </c>
    </row>
    <row r="34" spans="1:15" ht="15">
      <c r="A34" s="20">
        <v>2013</v>
      </c>
      <c r="B34" s="139" t="s">
        <v>56</v>
      </c>
      <c r="C34" s="22">
        <v>1393986.948</v>
      </c>
      <c r="D34" s="22">
        <v>1390753.955</v>
      </c>
      <c r="E34" s="22">
        <v>1511967.427</v>
      </c>
      <c r="F34" s="22">
        <v>1319589.869</v>
      </c>
      <c r="G34" s="22">
        <v>1368388.524</v>
      </c>
      <c r="H34" s="22">
        <v>1448593.233</v>
      </c>
      <c r="I34" s="22"/>
      <c r="J34" s="22"/>
      <c r="K34" s="22"/>
      <c r="L34" s="22"/>
      <c r="M34" s="22"/>
      <c r="N34" s="22"/>
      <c r="O34" s="140">
        <f t="shared" si="1"/>
        <v>8433279.956</v>
      </c>
    </row>
    <row r="35" spans="1:15" ht="15">
      <c r="A35" s="45">
        <v>2012</v>
      </c>
      <c r="B35" s="139" t="s">
        <v>56</v>
      </c>
      <c r="C35" s="22">
        <v>1226435.351</v>
      </c>
      <c r="D35" s="22">
        <v>1302807.132</v>
      </c>
      <c r="E35" s="22">
        <v>1476257.787</v>
      </c>
      <c r="F35" s="22">
        <v>1215094.295</v>
      </c>
      <c r="G35" s="22">
        <v>1286430.27</v>
      </c>
      <c r="H35" s="22">
        <v>1395384.035</v>
      </c>
      <c r="I35" s="22">
        <v>1400148.953</v>
      </c>
      <c r="J35" s="22">
        <v>1293696.309</v>
      </c>
      <c r="K35" s="22">
        <v>1361829.058</v>
      </c>
      <c r="L35" s="22">
        <v>1278954.946</v>
      </c>
      <c r="M35" s="22">
        <v>1433987.606</v>
      </c>
      <c r="N35" s="22">
        <v>1368593.625</v>
      </c>
      <c r="O35" s="140">
        <f t="shared" si="1"/>
        <v>16039619.367</v>
      </c>
    </row>
    <row r="36" spans="1:15" ht="15">
      <c r="A36" s="20">
        <v>2013</v>
      </c>
      <c r="B36" s="139" t="s">
        <v>118</v>
      </c>
      <c r="C36" s="22">
        <v>1485545.621</v>
      </c>
      <c r="D36" s="22">
        <v>1784093.98</v>
      </c>
      <c r="E36" s="22">
        <v>1864315.454</v>
      </c>
      <c r="F36" s="22">
        <v>1766761.741</v>
      </c>
      <c r="G36" s="22">
        <v>1843699.925</v>
      </c>
      <c r="H36" s="22">
        <v>1805217.613</v>
      </c>
      <c r="I36" s="22"/>
      <c r="J36" s="22"/>
      <c r="K36" s="22"/>
      <c r="L36" s="22"/>
      <c r="M36" s="22"/>
      <c r="N36" s="22"/>
      <c r="O36" s="140">
        <f t="shared" si="1"/>
        <v>10549634.334</v>
      </c>
    </row>
    <row r="37" spans="1:15" ht="15">
      <c r="A37" s="45">
        <v>2012</v>
      </c>
      <c r="B37" s="139" t="s">
        <v>118</v>
      </c>
      <c r="C37" s="22">
        <v>1581184.136</v>
      </c>
      <c r="D37" s="22">
        <v>1637526.29</v>
      </c>
      <c r="E37" s="22">
        <v>1906475.306</v>
      </c>
      <c r="F37" s="22">
        <v>1630183.31</v>
      </c>
      <c r="G37" s="22">
        <v>1653562.047</v>
      </c>
      <c r="H37" s="22">
        <v>1604581.197</v>
      </c>
      <c r="I37" s="22">
        <v>1450911.772</v>
      </c>
      <c r="J37" s="22">
        <v>1068344.94</v>
      </c>
      <c r="K37" s="22">
        <v>1497644.335</v>
      </c>
      <c r="L37" s="22">
        <v>1631701.309</v>
      </c>
      <c r="M37" s="22">
        <v>1757241.975</v>
      </c>
      <c r="N37" s="22">
        <v>1636924.116</v>
      </c>
      <c r="O37" s="140">
        <f t="shared" si="1"/>
        <v>19056280.733000003</v>
      </c>
    </row>
    <row r="38" spans="1:15" ht="15">
      <c r="A38" s="20">
        <v>2013</v>
      </c>
      <c r="B38" s="139" t="s">
        <v>121</v>
      </c>
      <c r="C38" s="22">
        <v>48952.629</v>
      </c>
      <c r="D38" s="22">
        <v>162402.313</v>
      </c>
      <c r="E38" s="22">
        <v>92520.589</v>
      </c>
      <c r="F38" s="22">
        <v>29250.645</v>
      </c>
      <c r="G38" s="22">
        <v>92887.691</v>
      </c>
      <c r="H38" s="22">
        <v>137339.942</v>
      </c>
      <c r="I38" s="22"/>
      <c r="J38" s="22"/>
      <c r="K38" s="22"/>
      <c r="L38" s="22"/>
      <c r="M38" s="22"/>
      <c r="N38" s="22"/>
      <c r="O38" s="140">
        <f t="shared" si="1"/>
        <v>563353.809</v>
      </c>
    </row>
    <row r="39" spans="1:15" ht="15">
      <c r="A39" s="45">
        <v>2012</v>
      </c>
      <c r="B39" s="139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85736.847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0">
        <f t="shared" si="1"/>
        <v>810936.4790000002</v>
      </c>
    </row>
    <row r="40" spans="1:15" ht="15">
      <c r="A40" s="20">
        <v>2013</v>
      </c>
      <c r="B40" s="139" t="s">
        <v>111</v>
      </c>
      <c r="C40" s="22">
        <v>830495.627</v>
      </c>
      <c r="D40" s="22">
        <v>839306.417</v>
      </c>
      <c r="E40" s="22">
        <v>910597.689</v>
      </c>
      <c r="F40" s="22">
        <v>919036.034</v>
      </c>
      <c r="G40" s="22">
        <v>1028216.121</v>
      </c>
      <c r="H40" s="22">
        <v>927988.437</v>
      </c>
      <c r="I40" s="22"/>
      <c r="J40" s="22"/>
      <c r="K40" s="22"/>
      <c r="L40" s="22"/>
      <c r="M40" s="22"/>
      <c r="N40" s="22"/>
      <c r="O40" s="140">
        <f t="shared" si="1"/>
        <v>5455640.325</v>
      </c>
    </row>
    <row r="41" spans="1:15" ht="15">
      <c r="A41" s="45">
        <v>2012</v>
      </c>
      <c r="B41" s="139" t="s">
        <v>111</v>
      </c>
      <c r="C41" s="22">
        <v>817775.935</v>
      </c>
      <c r="D41" s="22">
        <v>948619.217</v>
      </c>
      <c r="E41" s="22">
        <v>1131078.944</v>
      </c>
      <c r="F41" s="22">
        <v>1050533.788</v>
      </c>
      <c r="G41" s="22">
        <v>1048165.909</v>
      </c>
      <c r="H41" s="22">
        <v>957640.367</v>
      </c>
      <c r="I41" s="22">
        <v>865371.049</v>
      </c>
      <c r="J41" s="22">
        <v>952506.804</v>
      </c>
      <c r="K41" s="22">
        <v>972452.799</v>
      </c>
      <c r="L41" s="22">
        <v>981329.411</v>
      </c>
      <c r="M41" s="22">
        <v>1069165.397</v>
      </c>
      <c r="N41" s="22">
        <v>998763.752</v>
      </c>
      <c r="O41" s="140">
        <f t="shared" si="1"/>
        <v>11793403.372</v>
      </c>
    </row>
    <row r="42" spans="1:15" ht="15">
      <c r="A42" s="20">
        <v>2013</v>
      </c>
      <c r="B42" s="139" t="s">
        <v>57</v>
      </c>
      <c r="C42" s="22">
        <v>430176.705</v>
      </c>
      <c r="D42" s="22">
        <v>435925.459</v>
      </c>
      <c r="E42" s="22">
        <v>512205.527</v>
      </c>
      <c r="F42" s="22">
        <v>502482.61</v>
      </c>
      <c r="G42" s="22">
        <v>519463.357</v>
      </c>
      <c r="H42" s="22">
        <v>467940.843</v>
      </c>
      <c r="I42" s="22"/>
      <c r="J42" s="22"/>
      <c r="K42" s="22"/>
      <c r="L42" s="22"/>
      <c r="M42" s="22"/>
      <c r="N42" s="22"/>
      <c r="O42" s="140">
        <f t="shared" si="1"/>
        <v>2868194.5009999997</v>
      </c>
    </row>
    <row r="43" spans="1:15" ht="15">
      <c r="A43" s="45">
        <v>2012</v>
      </c>
      <c r="B43" s="139" t="s">
        <v>57</v>
      </c>
      <c r="C43" s="22">
        <v>385485.427</v>
      </c>
      <c r="D43" s="22">
        <v>418134.033</v>
      </c>
      <c r="E43" s="22">
        <v>464782.777</v>
      </c>
      <c r="F43" s="22">
        <v>449810.15</v>
      </c>
      <c r="G43" s="22">
        <v>481190.35</v>
      </c>
      <c r="H43" s="22">
        <v>470788.53</v>
      </c>
      <c r="I43" s="22">
        <v>434096.009</v>
      </c>
      <c r="J43" s="22">
        <v>408024.449</v>
      </c>
      <c r="K43" s="22">
        <v>413458.122</v>
      </c>
      <c r="L43" s="22">
        <v>442315.175</v>
      </c>
      <c r="M43" s="22">
        <v>497142.879</v>
      </c>
      <c r="N43" s="22">
        <v>454243.961</v>
      </c>
      <c r="O43" s="140">
        <f t="shared" si="1"/>
        <v>5319471.862</v>
      </c>
    </row>
    <row r="44" spans="1:15" ht="15">
      <c r="A44" s="20">
        <v>2013</v>
      </c>
      <c r="B44" s="139" t="s">
        <v>81</v>
      </c>
      <c r="C44" s="22">
        <v>508945.802</v>
      </c>
      <c r="D44" s="22">
        <v>536460.695</v>
      </c>
      <c r="E44" s="22">
        <v>584529.057</v>
      </c>
      <c r="F44" s="22">
        <v>549255.529</v>
      </c>
      <c r="G44" s="22">
        <v>608734.788</v>
      </c>
      <c r="H44" s="22">
        <v>549049.106</v>
      </c>
      <c r="I44" s="22"/>
      <c r="J44" s="22"/>
      <c r="K44" s="22"/>
      <c r="L44" s="22"/>
      <c r="M44" s="22"/>
      <c r="N44" s="22"/>
      <c r="O44" s="140">
        <f t="shared" si="1"/>
        <v>3336974.9770000004</v>
      </c>
    </row>
    <row r="45" spans="1:15" ht="15">
      <c r="A45" s="45">
        <v>2012</v>
      </c>
      <c r="B45" s="139" t="s">
        <v>81</v>
      </c>
      <c r="C45" s="22">
        <v>479260.192</v>
      </c>
      <c r="D45" s="22">
        <v>499889.901</v>
      </c>
      <c r="E45" s="22">
        <v>576619.434</v>
      </c>
      <c r="F45" s="22">
        <v>513051.166</v>
      </c>
      <c r="G45" s="22">
        <v>569967.835</v>
      </c>
      <c r="H45" s="22">
        <v>560661.003</v>
      </c>
      <c r="I45" s="22">
        <v>513600.047</v>
      </c>
      <c r="J45" s="22">
        <v>491376.819</v>
      </c>
      <c r="K45" s="22">
        <v>513297.322</v>
      </c>
      <c r="L45" s="22">
        <v>506641.913</v>
      </c>
      <c r="M45" s="22">
        <v>599181.778</v>
      </c>
      <c r="N45" s="22">
        <v>533694.571</v>
      </c>
      <c r="O45" s="140">
        <f t="shared" si="1"/>
        <v>6357241.980999999</v>
      </c>
    </row>
    <row r="46" spans="1:15" ht="15">
      <c r="A46" s="20">
        <v>2013</v>
      </c>
      <c r="B46" s="139" t="s">
        <v>134</v>
      </c>
      <c r="C46" s="22">
        <v>1155655.733</v>
      </c>
      <c r="D46" s="22">
        <v>1234177.041</v>
      </c>
      <c r="E46" s="22">
        <v>1459563.19</v>
      </c>
      <c r="F46" s="22">
        <v>1234526.81</v>
      </c>
      <c r="G46" s="22">
        <v>1273333.06</v>
      </c>
      <c r="H46" s="22">
        <v>1142804.817</v>
      </c>
      <c r="I46" s="22"/>
      <c r="J46" s="22"/>
      <c r="K46" s="22"/>
      <c r="L46" s="22"/>
      <c r="M46" s="22"/>
      <c r="N46" s="22"/>
      <c r="O46" s="140">
        <f t="shared" si="1"/>
        <v>7500060.651000001</v>
      </c>
    </row>
    <row r="47" spans="1:15" ht="15">
      <c r="A47" s="45">
        <v>2012</v>
      </c>
      <c r="B47" s="139" t="s">
        <v>134</v>
      </c>
      <c r="C47" s="22">
        <v>1223469.636</v>
      </c>
      <c r="D47" s="22">
        <v>1360029.884</v>
      </c>
      <c r="E47" s="22">
        <v>1328317.302</v>
      </c>
      <c r="F47" s="22">
        <v>1328580.951</v>
      </c>
      <c r="G47" s="22">
        <v>1345411.171</v>
      </c>
      <c r="H47" s="22">
        <v>1481500.472</v>
      </c>
      <c r="I47" s="22">
        <v>1247695.486</v>
      </c>
      <c r="J47" s="22">
        <v>1276850.52</v>
      </c>
      <c r="K47" s="22">
        <v>1197186.601</v>
      </c>
      <c r="L47" s="22">
        <v>1329672.686</v>
      </c>
      <c r="M47" s="22">
        <v>1179845.527</v>
      </c>
      <c r="N47" s="22">
        <v>1249935.685</v>
      </c>
      <c r="O47" s="140">
        <f t="shared" si="1"/>
        <v>15548495.921000002</v>
      </c>
    </row>
    <row r="48" spans="1:15" ht="15">
      <c r="A48" s="20">
        <v>2013</v>
      </c>
      <c r="B48" s="139" t="s">
        <v>143</v>
      </c>
      <c r="C48" s="22">
        <v>232453.828</v>
      </c>
      <c r="D48" s="22">
        <v>236040.12</v>
      </c>
      <c r="E48" s="22">
        <v>286707.291</v>
      </c>
      <c r="F48" s="22">
        <v>290778.595</v>
      </c>
      <c r="G48" s="22">
        <v>299262.572</v>
      </c>
      <c r="H48" s="22">
        <v>264632.92</v>
      </c>
      <c r="I48" s="22"/>
      <c r="J48" s="22"/>
      <c r="K48" s="22"/>
      <c r="L48" s="22"/>
      <c r="M48" s="22"/>
      <c r="N48" s="22"/>
      <c r="O48" s="140">
        <f t="shared" si="1"/>
        <v>1609875.326</v>
      </c>
    </row>
    <row r="49" spans="1:15" ht="15">
      <c r="A49" s="45">
        <v>2012</v>
      </c>
      <c r="B49" s="139" t="s">
        <v>143</v>
      </c>
      <c r="C49" s="22">
        <v>207853.904</v>
      </c>
      <c r="D49" s="22">
        <v>235476.37</v>
      </c>
      <c r="E49" s="22">
        <v>279936.517</v>
      </c>
      <c r="F49" s="22">
        <v>271020.425</v>
      </c>
      <c r="G49" s="22">
        <v>297689.89</v>
      </c>
      <c r="H49" s="22">
        <v>285897.222</v>
      </c>
      <c r="I49" s="22">
        <v>256485.649</v>
      </c>
      <c r="J49" s="22">
        <v>254993.121</v>
      </c>
      <c r="K49" s="22">
        <v>249354.584</v>
      </c>
      <c r="L49" s="22">
        <v>258030.613</v>
      </c>
      <c r="M49" s="22">
        <v>263127.766</v>
      </c>
      <c r="N49" s="22">
        <v>237858.473</v>
      </c>
      <c r="O49" s="140">
        <f t="shared" si="1"/>
        <v>3097724.534</v>
      </c>
    </row>
    <row r="50" spans="1:15" ht="15">
      <c r="A50" s="20">
        <v>2013</v>
      </c>
      <c r="B50" s="139" t="s">
        <v>142</v>
      </c>
      <c r="C50" s="22">
        <v>154353.628</v>
      </c>
      <c r="D50" s="22">
        <v>203219.507</v>
      </c>
      <c r="E50" s="22">
        <v>191321.835</v>
      </c>
      <c r="F50" s="22">
        <v>166971.163</v>
      </c>
      <c r="G50" s="22">
        <v>194019.214</v>
      </c>
      <c r="H50" s="22">
        <v>170848.704</v>
      </c>
      <c r="I50" s="22"/>
      <c r="J50" s="22"/>
      <c r="K50" s="22"/>
      <c r="L50" s="22"/>
      <c r="M50" s="22"/>
      <c r="N50" s="22"/>
      <c r="O50" s="140">
        <f t="shared" si="1"/>
        <v>1080734.051</v>
      </c>
    </row>
    <row r="51" spans="1:15" ht="15">
      <c r="A51" s="45">
        <v>2012</v>
      </c>
      <c r="B51" s="139" t="s">
        <v>142</v>
      </c>
      <c r="C51" s="22">
        <v>270948.388</v>
      </c>
      <c r="D51" s="22">
        <v>131767.024</v>
      </c>
      <c r="E51" s="22">
        <v>135700.011</v>
      </c>
      <c r="F51" s="22">
        <v>153131.564</v>
      </c>
      <c r="G51" s="22">
        <v>153192.611</v>
      </c>
      <c r="H51" s="22">
        <v>165776.732</v>
      </c>
      <c r="I51" s="22">
        <v>135267.766</v>
      </c>
      <c r="J51" s="22">
        <v>157073.617</v>
      </c>
      <c r="K51" s="22">
        <v>179011.675</v>
      </c>
      <c r="L51" s="22">
        <v>179006.583</v>
      </c>
      <c r="M51" s="22">
        <v>250424.19</v>
      </c>
      <c r="N51" s="22">
        <v>163981.372</v>
      </c>
      <c r="O51" s="140">
        <f t="shared" si="1"/>
        <v>2075281.533</v>
      </c>
    </row>
    <row r="52" spans="1:15" ht="15">
      <c r="A52" s="20">
        <v>2013</v>
      </c>
      <c r="B52" s="139" t="s">
        <v>151</v>
      </c>
      <c r="C52" s="22">
        <v>72558.026</v>
      </c>
      <c r="D52" s="22">
        <v>90844.455</v>
      </c>
      <c r="E52" s="22">
        <v>107419.44</v>
      </c>
      <c r="F52" s="22">
        <v>113262.235</v>
      </c>
      <c r="G52" s="22">
        <v>127439.365</v>
      </c>
      <c r="H52" s="22">
        <v>172487.526</v>
      </c>
      <c r="I52" s="22"/>
      <c r="J52" s="22"/>
      <c r="K52" s="22"/>
      <c r="L52" s="22"/>
      <c r="M52" s="22"/>
      <c r="N52" s="22"/>
      <c r="O52" s="140">
        <f t="shared" si="1"/>
        <v>684011.047</v>
      </c>
    </row>
    <row r="53" spans="1:15" ht="15">
      <c r="A53" s="45">
        <v>2012</v>
      </c>
      <c r="B53" s="139" t="s">
        <v>151</v>
      </c>
      <c r="C53" s="22">
        <v>59875.496</v>
      </c>
      <c r="D53" s="22">
        <v>63926.321</v>
      </c>
      <c r="E53" s="22">
        <v>120374.858</v>
      </c>
      <c r="F53" s="22">
        <v>101378.409</v>
      </c>
      <c r="G53" s="22">
        <v>129529.722</v>
      </c>
      <c r="H53" s="22">
        <v>162023.815</v>
      </c>
      <c r="I53" s="22">
        <v>79016.185</v>
      </c>
      <c r="J53" s="22">
        <v>114212.635</v>
      </c>
      <c r="K53" s="22">
        <v>94096.955</v>
      </c>
      <c r="L53" s="22">
        <v>77603.507</v>
      </c>
      <c r="M53" s="22">
        <v>86489.982</v>
      </c>
      <c r="N53" s="22">
        <v>172282.097</v>
      </c>
      <c r="O53" s="140">
        <f t="shared" si="1"/>
        <v>1260809.982</v>
      </c>
    </row>
    <row r="54" spans="1:15" ht="15">
      <c r="A54" s="20">
        <v>2013</v>
      </c>
      <c r="B54" s="139" t="s">
        <v>149</v>
      </c>
      <c r="C54" s="22">
        <v>275702.538</v>
      </c>
      <c r="D54" s="22">
        <v>301585.163</v>
      </c>
      <c r="E54" s="22">
        <v>349299.912</v>
      </c>
      <c r="F54" s="22">
        <v>360445.381</v>
      </c>
      <c r="G54" s="22">
        <v>380548.925</v>
      </c>
      <c r="H54" s="22">
        <v>337423.559</v>
      </c>
      <c r="I54" s="22"/>
      <c r="J54" s="22"/>
      <c r="K54" s="22"/>
      <c r="L54" s="22"/>
      <c r="M54" s="22"/>
      <c r="N54" s="22"/>
      <c r="O54" s="140">
        <f t="shared" si="1"/>
        <v>2005005.4780000001</v>
      </c>
    </row>
    <row r="55" spans="1:15" ht="15">
      <c r="A55" s="45">
        <v>2012</v>
      </c>
      <c r="B55" s="139" t="s">
        <v>149</v>
      </c>
      <c r="C55" s="22">
        <v>255863.724</v>
      </c>
      <c r="D55" s="22">
        <v>289889.332</v>
      </c>
      <c r="E55" s="22">
        <v>349871.283</v>
      </c>
      <c r="F55" s="22">
        <v>318162.552</v>
      </c>
      <c r="G55" s="22">
        <v>339242.838</v>
      </c>
      <c r="H55" s="22">
        <v>317928.615</v>
      </c>
      <c r="I55" s="22">
        <v>303364.159</v>
      </c>
      <c r="J55" s="22">
        <v>304797.069</v>
      </c>
      <c r="K55" s="22">
        <v>328281.277</v>
      </c>
      <c r="L55" s="22">
        <v>320875.294</v>
      </c>
      <c r="M55" s="22">
        <v>360764.126</v>
      </c>
      <c r="N55" s="22">
        <v>304709.285</v>
      </c>
      <c r="O55" s="140">
        <f t="shared" si="1"/>
        <v>3793749.5539999995</v>
      </c>
    </row>
    <row r="56" spans="1:15" ht="15">
      <c r="A56" s="20">
        <v>2013</v>
      </c>
      <c r="B56" s="139" t="s">
        <v>58</v>
      </c>
      <c r="C56" s="22">
        <v>7044.619</v>
      </c>
      <c r="D56" s="22">
        <v>8773.352</v>
      </c>
      <c r="E56" s="22">
        <v>12129.951</v>
      </c>
      <c r="F56" s="22">
        <v>10183.082</v>
      </c>
      <c r="G56" s="22">
        <v>12738.35</v>
      </c>
      <c r="H56" s="22">
        <v>8150.876</v>
      </c>
      <c r="I56" s="22"/>
      <c r="J56" s="22"/>
      <c r="K56" s="22"/>
      <c r="L56" s="22"/>
      <c r="M56" s="22"/>
      <c r="N56" s="22"/>
      <c r="O56" s="140">
        <f t="shared" si="1"/>
        <v>59020.229999999996</v>
      </c>
    </row>
    <row r="57" spans="1:15" ht="15">
      <c r="A57" s="45">
        <v>2012</v>
      </c>
      <c r="B57" s="139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9409.609</v>
      </c>
      <c r="H57" s="22">
        <v>7115.094</v>
      </c>
      <c r="I57" s="22">
        <v>6274.61</v>
      </c>
      <c r="J57" s="22">
        <v>6118.316</v>
      </c>
      <c r="K57" s="22">
        <v>6267.56</v>
      </c>
      <c r="L57" s="22">
        <v>5671.492</v>
      </c>
      <c r="M57" s="22">
        <v>6652.783</v>
      </c>
      <c r="N57" s="22">
        <v>7810.726</v>
      </c>
      <c r="O57" s="140">
        <f t="shared" si="1"/>
        <v>82363.57999999999</v>
      </c>
    </row>
    <row r="58" spans="1:15" ht="15">
      <c r="A58" s="20">
        <v>2013</v>
      </c>
      <c r="B58" s="137" t="s">
        <v>17</v>
      </c>
      <c r="C58" s="21">
        <v>394358.116</v>
      </c>
      <c r="D58" s="21">
        <v>400315.829</v>
      </c>
      <c r="E58" s="21">
        <v>369712.508</v>
      </c>
      <c r="F58" s="21">
        <v>401608.094</v>
      </c>
      <c r="G58" s="21">
        <v>508209.953</v>
      </c>
      <c r="H58" s="21">
        <v>432714.384</v>
      </c>
      <c r="I58" s="21"/>
      <c r="J58" s="21"/>
      <c r="K58" s="21"/>
      <c r="L58" s="21"/>
      <c r="M58" s="21"/>
      <c r="N58" s="21"/>
      <c r="O58" s="140">
        <f t="shared" si="1"/>
        <v>2506918.884</v>
      </c>
    </row>
    <row r="59" spans="1:15" ht="15">
      <c r="A59" s="45">
        <v>2012</v>
      </c>
      <c r="B59" s="137" t="s">
        <v>17</v>
      </c>
      <c r="C59" s="21">
        <v>271584.263</v>
      </c>
      <c r="D59" s="21">
        <v>256897.504</v>
      </c>
      <c r="E59" s="21">
        <v>305975.669</v>
      </c>
      <c r="F59" s="21">
        <v>321790.638</v>
      </c>
      <c r="G59" s="21">
        <v>360715.074</v>
      </c>
      <c r="H59" s="21">
        <v>411667.263</v>
      </c>
      <c r="I59" s="21">
        <v>378979.186</v>
      </c>
      <c r="J59" s="21">
        <v>342966.435</v>
      </c>
      <c r="K59" s="21">
        <v>364579.592</v>
      </c>
      <c r="L59" s="21">
        <v>339744.978</v>
      </c>
      <c r="M59" s="21">
        <v>427520.861</v>
      </c>
      <c r="N59" s="21">
        <v>397238.794</v>
      </c>
      <c r="O59" s="140">
        <f t="shared" si="1"/>
        <v>4179660.257</v>
      </c>
    </row>
    <row r="60" spans="1:15" ht="15">
      <c r="A60" s="20">
        <v>2013</v>
      </c>
      <c r="B60" s="139" t="s">
        <v>59</v>
      </c>
      <c r="C60" s="22">
        <v>394358.116</v>
      </c>
      <c r="D60" s="22">
        <v>400315.829</v>
      </c>
      <c r="E60" s="22">
        <v>369712.508</v>
      </c>
      <c r="F60" s="22">
        <v>401608.094</v>
      </c>
      <c r="G60" s="22">
        <v>508209.953</v>
      </c>
      <c r="H60" s="22">
        <v>432714.384</v>
      </c>
      <c r="I60" s="22"/>
      <c r="J60" s="22"/>
      <c r="K60" s="22"/>
      <c r="L60" s="22"/>
      <c r="M60" s="22"/>
      <c r="N60" s="22"/>
      <c r="O60" s="140">
        <f t="shared" si="1"/>
        <v>2506918.884</v>
      </c>
    </row>
    <row r="61" spans="1:15" ht="15.75" thickBot="1">
      <c r="A61" s="45">
        <v>2012</v>
      </c>
      <c r="B61" s="139" t="s">
        <v>59</v>
      </c>
      <c r="C61" s="22">
        <v>271584.263</v>
      </c>
      <c r="D61" s="22">
        <v>256897.504</v>
      </c>
      <c r="E61" s="22">
        <v>305975.669</v>
      </c>
      <c r="F61" s="22">
        <v>321790.638</v>
      </c>
      <c r="G61" s="22">
        <v>360715.074</v>
      </c>
      <c r="H61" s="22">
        <v>411667.263</v>
      </c>
      <c r="I61" s="22">
        <v>378979.186</v>
      </c>
      <c r="J61" s="22">
        <v>342966.435</v>
      </c>
      <c r="K61" s="22">
        <v>364579.592</v>
      </c>
      <c r="L61" s="22">
        <v>339744.978</v>
      </c>
      <c r="M61" s="22">
        <v>427520.861</v>
      </c>
      <c r="N61" s="22">
        <v>397238.794</v>
      </c>
      <c r="O61" s="140">
        <f t="shared" si="1"/>
        <v>4179660.257</v>
      </c>
    </row>
    <row r="62" spans="1:15" s="100" customFormat="1" ht="15" customHeight="1" thickBot="1">
      <c r="A62" s="98">
        <v>2002</v>
      </c>
      <c r="B62" s="141" t="s">
        <v>18</v>
      </c>
      <c r="C62" s="99">
        <v>2607319.6610000003</v>
      </c>
      <c r="D62" s="99">
        <v>2383772.9540000013</v>
      </c>
      <c r="E62" s="99">
        <v>2918943.521000001</v>
      </c>
      <c r="F62" s="99">
        <v>2742857.9220000007</v>
      </c>
      <c r="G62" s="99">
        <v>3000325.242999999</v>
      </c>
      <c r="H62" s="99">
        <v>2770693.8810000005</v>
      </c>
      <c r="I62" s="99">
        <v>3103851.862000001</v>
      </c>
      <c r="J62" s="99">
        <v>2975888.974000001</v>
      </c>
      <c r="K62" s="99">
        <v>3218206.861000001</v>
      </c>
      <c r="L62" s="99">
        <v>3501128.02</v>
      </c>
      <c r="M62" s="99">
        <v>3593604.8959999993</v>
      </c>
      <c r="N62" s="99">
        <v>3242495.233999999</v>
      </c>
      <c r="O62" s="142">
        <f aca="true" t="shared" si="2" ref="O62:O69">SUM(C62:N62)</f>
        <v>36059089.029</v>
      </c>
    </row>
    <row r="63" spans="1:15" s="100" customFormat="1" ht="15" customHeight="1" thickBot="1">
      <c r="A63" s="98">
        <v>2003</v>
      </c>
      <c r="B63" s="141" t="s">
        <v>18</v>
      </c>
      <c r="C63" s="99">
        <v>3533705.5820000004</v>
      </c>
      <c r="D63" s="99">
        <v>2923460.39</v>
      </c>
      <c r="E63" s="99">
        <v>3908255.9910000004</v>
      </c>
      <c r="F63" s="99">
        <v>3662183.449000002</v>
      </c>
      <c r="G63" s="99">
        <v>3860471.3</v>
      </c>
      <c r="H63" s="99">
        <v>3796113.5220000003</v>
      </c>
      <c r="I63" s="99">
        <v>4236114.264</v>
      </c>
      <c r="J63" s="99">
        <v>3828726.17</v>
      </c>
      <c r="K63" s="99">
        <v>4114677.5230000005</v>
      </c>
      <c r="L63" s="99">
        <v>4824388.259000002</v>
      </c>
      <c r="M63" s="99">
        <v>3969697.458000001</v>
      </c>
      <c r="N63" s="99">
        <v>4595042.393999998</v>
      </c>
      <c r="O63" s="142">
        <f t="shared" si="2"/>
        <v>47252836.302000016</v>
      </c>
    </row>
    <row r="64" spans="1:15" s="100" customFormat="1" ht="15" customHeight="1" thickBot="1">
      <c r="A64" s="98">
        <v>2004</v>
      </c>
      <c r="B64" s="141" t="s">
        <v>18</v>
      </c>
      <c r="C64" s="99">
        <v>4619660.84</v>
      </c>
      <c r="D64" s="99">
        <v>3664503.0430000005</v>
      </c>
      <c r="E64" s="99">
        <v>5218042.176999998</v>
      </c>
      <c r="F64" s="99">
        <v>5072462.993999997</v>
      </c>
      <c r="G64" s="99">
        <v>5170061.604999999</v>
      </c>
      <c r="H64" s="99">
        <v>5284383.285999999</v>
      </c>
      <c r="I64" s="99">
        <v>5632138.798</v>
      </c>
      <c r="J64" s="99">
        <v>4707491.283999999</v>
      </c>
      <c r="K64" s="99">
        <v>5656283.520999999</v>
      </c>
      <c r="L64" s="99">
        <v>5867342.121</v>
      </c>
      <c r="M64" s="99">
        <v>5733908.976</v>
      </c>
      <c r="N64" s="99">
        <v>6540874.174999999</v>
      </c>
      <c r="O64" s="142">
        <f t="shared" si="2"/>
        <v>63167152.81999999</v>
      </c>
    </row>
    <row r="65" spans="1:15" s="100" customFormat="1" ht="15" customHeight="1" thickBot="1">
      <c r="A65" s="98">
        <v>2005</v>
      </c>
      <c r="B65" s="141" t="s">
        <v>18</v>
      </c>
      <c r="C65" s="99">
        <v>4997279.724</v>
      </c>
      <c r="D65" s="99">
        <v>5651741.2519999975</v>
      </c>
      <c r="E65" s="99">
        <v>6591859.217999999</v>
      </c>
      <c r="F65" s="99">
        <v>6128131.877999999</v>
      </c>
      <c r="G65" s="99">
        <v>5977226.217</v>
      </c>
      <c r="H65" s="99">
        <v>6038534.367</v>
      </c>
      <c r="I65" s="99">
        <v>5763466.353000001</v>
      </c>
      <c r="J65" s="99">
        <v>5552867.211999998</v>
      </c>
      <c r="K65" s="99">
        <v>6814268.940999999</v>
      </c>
      <c r="L65" s="99">
        <v>6772178.569</v>
      </c>
      <c r="M65" s="99">
        <v>5942575.782000001</v>
      </c>
      <c r="N65" s="99">
        <v>7246278.630000002</v>
      </c>
      <c r="O65" s="142">
        <f t="shared" si="2"/>
        <v>73476408.14299999</v>
      </c>
    </row>
    <row r="66" spans="1:15" s="100" customFormat="1" ht="15" customHeight="1" thickBot="1">
      <c r="A66" s="98">
        <v>2006</v>
      </c>
      <c r="B66" s="141" t="s">
        <v>18</v>
      </c>
      <c r="C66" s="99">
        <v>5133048.880999998</v>
      </c>
      <c r="D66" s="99">
        <v>6058251.279</v>
      </c>
      <c r="E66" s="99">
        <v>7411101.658999997</v>
      </c>
      <c r="F66" s="99">
        <v>6456090.261000001</v>
      </c>
      <c r="G66" s="99">
        <v>7041543.246999999</v>
      </c>
      <c r="H66" s="99">
        <v>7815434.6219999995</v>
      </c>
      <c r="I66" s="99">
        <v>7067411.478999999</v>
      </c>
      <c r="J66" s="99">
        <v>6811202.410000001</v>
      </c>
      <c r="K66" s="99">
        <v>7606551.095</v>
      </c>
      <c r="L66" s="99">
        <v>6888812.549000001</v>
      </c>
      <c r="M66" s="99">
        <v>8641474.556000004</v>
      </c>
      <c r="N66" s="99">
        <v>8603753.479999999</v>
      </c>
      <c r="O66" s="142">
        <f t="shared" si="2"/>
        <v>85534675.518</v>
      </c>
    </row>
    <row r="67" spans="1:15" s="100" customFormat="1" ht="15" customHeight="1" thickBot="1">
      <c r="A67" s="98">
        <v>2007</v>
      </c>
      <c r="B67" s="141" t="s">
        <v>18</v>
      </c>
      <c r="C67" s="99">
        <v>6564559.7930000005</v>
      </c>
      <c r="D67" s="99">
        <v>7656951.608</v>
      </c>
      <c r="E67" s="99">
        <v>8957851.621000005</v>
      </c>
      <c r="F67" s="99">
        <v>8313312.004999998</v>
      </c>
      <c r="G67" s="99">
        <v>9147620.042000001</v>
      </c>
      <c r="H67" s="99">
        <v>8980247.437</v>
      </c>
      <c r="I67" s="99">
        <v>8937741.591000002</v>
      </c>
      <c r="J67" s="99">
        <v>8736689.092000002</v>
      </c>
      <c r="K67" s="99">
        <v>9038743.896</v>
      </c>
      <c r="L67" s="99">
        <v>9895216.622</v>
      </c>
      <c r="M67" s="99">
        <v>11318798.219999997</v>
      </c>
      <c r="N67" s="99">
        <v>9724017.977000004</v>
      </c>
      <c r="O67" s="142">
        <f t="shared" si="2"/>
        <v>107271749.904</v>
      </c>
    </row>
    <row r="68" spans="1:15" s="100" customFormat="1" ht="15" customHeight="1" thickBot="1">
      <c r="A68" s="98">
        <v>2008</v>
      </c>
      <c r="B68" s="141" t="s">
        <v>18</v>
      </c>
      <c r="C68" s="99">
        <v>10632207.041</v>
      </c>
      <c r="D68" s="99">
        <v>11077899.120000005</v>
      </c>
      <c r="E68" s="99">
        <v>11428587.234000001</v>
      </c>
      <c r="F68" s="99">
        <v>11363963.502999999</v>
      </c>
      <c r="G68" s="99">
        <v>12477968.7</v>
      </c>
      <c r="H68" s="99">
        <v>11770634.384000003</v>
      </c>
      <c r="I68" s="99">
        <v>12595426.862999996</v>
      </c>
      <c r="J68" s="99">
        <v>11046830.086</v>
      </c>
      <c r="K68" s="99">
        <v>12793148.033999996</v>
      </c>
      <c r="L68" s="99">
        <v>9722708.79</v>
      </c>
      <c r="M68" s="99">
        <v>9395872.897000004</v>
      </c>
      <c r="N68" s="99">
        <v>7721948.974000001</v>
      </c>
      <c r="O68" s="142">
        <f t="shared" si="2"/>
        <v>132027195.626</v>
      </c>
    </row>
    <row r="69" spans="1:15" s="100" customFormat="1" ht="15" customHeight="1" thickBot="1">
      <c r="A69" s="98">
        <v>2009</v>
      </c>
      <c r="B69" s="141" t="s">
        <v>18</v>
      </c>
      <c r="C69" s="99">
        <v>7884493.524000002</v>
      </c>
      <c r="D69" s="99">
        <v>8435115.834</v>
      </c>
      <c r="E69" s="99">
        <v>8155485.081</v>
      </c>
      <c r="F69" s="99">
        <v>7561696.282999998</v>
      </c>
      <c r="G69" s="99">
        <v>7346407.528000003</v>
      </c>
      <c r="H69" s="99">
        <v>8329692.782999998</v>
      </c>
      <c r="I69" s="99">
        <v>9055733.670999995</v>
      </c>
      <c r="J69" s="99">
        <v>7839908.841999998</v>
      </c>
      <c r="K69" s="99">
        <v>8480708.387</v>
      </c>
      <c r="L69" s="99">
        <v>10095768.030000005</v>
      </c>
      <c r="M69" s="99">
        <v>8903010.773</v>
      </c>
      <c r="N69" s="99">
        <v>10054591.867</v>
      </c>
      <c r="O69" s="142">
        <f t="shared" si="2"/>
        <v>102142612.603</v>
      </c>
    </row>
    <row r="70" spans="1:15" s="100" customFormat="1" ht="15" customHeight="1" thickBot="1">
      <c r="A70" s="98">
        <v>2010</v>
      </c>
      <c r="B70" s="141" t="s">
        <v>18</v>
      </c>
      <c r="C70" s="99">
        <v>7828748.058</v>
      </c>
      <c r="D70" s="99">
        <v>8263237.814</v>
      </c>
      <c r="E70" s="99">
        <v>9886488.171</v>
      </c>
      <c r="F70" s="99">
        <v>9396006.654</v>
      </c>
      <c r="G70" s="99">
        <v>9799958.117</v>
      </c>
      <c r="H70" s="99">
        <v>9542907.644</v>
      </c>
      <c r="I70" s="99">
        <v>9564682.545</v>
      </c>
      <c r="J70" s="99">
        <v>8523451.973</v>
      </c>
      <c r="K70" s="99">
        <v>8909230.521</v>
      </c>
      <c r="L70" s="99">
        <v>10963586.27</v>
      </c>
      <c r="M70" s="99">
        <v>9382369.718</v>
      </c>
      <c r="N70" s="99">
        <v>11822551.699</v>
      </c>
      <c r="O70" s="142">
        <f>SUM(C70:N70)</f>
        <v>113883219.18399999</v>
      </c>
    </row>
    <row r="71" spans="1:15" s="100" customFormat="1" ht="15" customHeight="1" thickBot="1">
      <c r="A71" s="98">
        <v>2011</v>
      </c>
      <c r="B71" s="141" t="s">
        <v>18</v>
      </c>
      <c r="C71" s="99">
        <v>9551084.639</v>
      </c>
      <c r="D71" s="99">
        <v>10059126.307</v>
      </c>
      <c r="E71" s="99">
        <v>11811085.16</v>
      </c>
      <c r="F71" s="99">
        <v>11873269.447</v>
      </c>
      <c r="G71" s="99">
        <v>10943364.372</v>
      </c>
      <c r="H71" s="99">
        <v>11349953.558</v>
      </c>
      <c r="I71" s="99">
        <v>11860004.271</v>
      </c>
      <c r="J71" s="99">
        <v>11245124.657</v>
      </c>
      <c r="K71" s="99">
        <v>10750626.099</v>
      </c>
      <c r="L71" s="99">
        <v>11907219.297</v>
      </c>
      <c r="M71" s="99">
        <v>11078524.743</v>
      </c>
      <c r="N71" s="99">
        <v>12477486.28</v>
      </c>
      <c r="O71" s="142">
        <f>SUM(C71:N71)</f>
        <v>134906868.83</v>
      </c>
    </row>
    <row r="72" spans="1:15" ht="13.5" thickBot="1">
      <c r="A72" s="98">
        <v>2012</v>
      </c>
      <c r="B72" s="141" t="s">
        <v>18</v>
      </c>
      <c r="C72" s="99">
        <v>10348146.632</v>
      </c>
      <c r="D72" s="99">
        <v>11748140.235</v>
      </c>
      <c r="E72" s="99">
        <v>13208530.968</v>
      </c>
      <c r="F72" s="99">
        <v>12630226.758</v>
      </c>
      <c r="G72" s="99">
        <v>13131540.161</v>
      </c>
      <c r="H72" s="99">
        <v>13231300.415</v>
      </c>
      <c r="I72" s="99">
        <v>12830900.887</v>
      </c>
      <c r="J72" s="99">
        <v>12831431.104</v>
      </c>
      <c r="K72" s="99">
        <v>12953098.052</v>
      </c>
      <c r="L72" s="99">
        <v>13191124.249</v>
      </c>
      <c r="M72" s="99">
        <v>13753752.482</v>
      </c>
      <c r="N72" s="99">
        <v>12606182.908</v>
      </c>
      <c r="O72" s="142">
        <f>SUM(C72:N72)</f>
        <v>152464374.85099998</v>
      </c>
    </row>
    <row r="73" spans="1:15" ht="13.5" thickBot="1">
      <c r="A73" s="98">
        <v>2013</v>
      </c>
      <c r="B73" s="143" t="s">
        <v>18</v>
      </c>
      <c r="C73" s="99">
        <v>11490250.114</v>
      </c>
      <c r="D73" s="99">
        <v>12393232.104</v>
      </c>
      <c r="E73" s="99">
        <v>13137872.893</v>
      </c>
      <c r="F73" s="99">
        <v>12492026.541</v>
      </c>
      <c r="G73" s="99">
        <v>13315588.755</v>
      </c>
      <c r="H73" s="144">
        <v>11832692.62</v>
      </c>
      <c r="I73" s="144"/>
      <c r="J73" s="144"/>
      <c r="K73" s="144"/>
      <c r="L73" s="144"/>
      <c r="M73" s="144"/>
      <c r="N73" s="144"/>
      <c r="O73" s="145">
        <f>SUM(C73:N73)</f>
        <v>74661663.02700001</v>
      </c>
    </row>
    <row r="74" ht="12.75">
      <c r="B74" s="101" t="s">
        <v>125</v>
      </c>
    </row>
    <row r="76" ht="12.75">
      <c r="C76" s="107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0" zoomScaleNormal="70" zoomScalePageLayoutView="0" workbookViewId="0" topLeftCell="A1">
      <selection activeCell="A48" sqref="A48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175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72" t="s">
        <v>109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3" ht="19.5" thickBot="1" thickTop="1">
      <c r="A6" s="39"/>
      <c r="B6" s="168" t="s">
        <v>25</v>
      </c>
      <c r="C6" s="169"/>
      <c r="D6" s="169"/>
      <c r="E6" s="171"/>
      <c r="F6" s="168" t="s">
        <v>173</v>
      </c>
      <c r="G6" s="169"/>
      <c r="H6" s="169"/>
      <c r="I6" s="171"/>
      <c r="J6" s="168" t="s">
        <v>159</v>
      </c>
      <c r="K6" s="169"/>
      <c r="L6" s="169"/>
      <c r="M6" s="170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161</v>
      </c>
      <c r="E7" s="68" t="s">
        <v>162</v>
      </c>
      <c r="F7" s="65">
        <v>2012</v>
      </c>
      <c r="G7" s="66">
        <v>2013</v>
      </c>
      <c r="H7" s="67" t="s">
        <v>161</v>
      </c>
      <c r="I7" s="68" t="s">
        <v>162</v>
      </c>
      <c r="J7" s="111" t="s">
        <v>157</v>
      </c>
      <c r="K7" s="112" t="s">
        <v>158</v>
      </c>
      <c r="L7" s="67" t="s">
        <v>161</v>
      </c>
      <c r="M7" s="68" t="s">
        <v>162</v>
      </c>
    </row>
    <row r="8" spans="1:13" ht="18" thickBot="1" thickTop="1">
      <c r="A8" s="50" t="s">
        <v>2</v>
      </c>
      <c r="B8" s="51">
        <f>'SEKTÖR (U S D)'!B8*1.8161</f>
        <v>2760037.768347002</v>
      </c>
      <c r="C8" s="51">
        <f>'SEKTÖR (U S D)'!C8*1.8945</f>
        <v>3134905.77581847</v>
      </c>
      <c r="D8" s="92">
        <f aca="true" t="shared" si="0" ref="D8:D43">(C8-B8)/B8*100</f>
        <v>13.581988325325629</v>
      </c>
      <c r="E8" s="92">
        <f aca="true" t="shared" si="1" ref="E8:E43">C8/C$46*100</f>
        <v>13.984479269944334</v>
      </c>
      <c r="F8" s="51">
        <f>'SEKTÖR (U S D)'!F8*1.7941</f>
        <v>16583979.821943687</v>
      </c>
      <c r="G8" s="51">
        <f>'SEKTÖR (U S D)'!G8*1.8085</f>
        <v>18367530.30637916</v>
      </c>
      <c r="H8" s="92">
        <f aca="true" t="shared" si="2" ref="H8:H43">(G8-F8)/F8*100</f>
        <v>10.754659035917939</v>
      </c>
      <c r="I8" s="92">
        <f aca="true" t="shared" si="3" ref="I8:I46">G8/G$46*100</f>
        <v>13.602996701650207</v>
      </c>
      <c r="J8" s="51">
        <f>'SEKTÖR (U S D)'!J8*1.7867</f>
        <v>33643945.3423971</v>
      </c>
      <c r="K8" s="51">
        <f>'SEKTÖR (U S D)'!K8*1.7997</f>
        <v>36068155.207738504</v>
      </c>
      <c r="L8" s="92">
        <f aca="true" t="shared" si="4" ref="L8:L46">(K8-J8)/J8*100</f>
        <v>7.2054862789426934</v>
      </c>
      <c r="M8" s="92">
        <f aca="true" t="shared" si="5" ref="M8:M46">K8/K$46*100</f>
        <v>13.113555225103351</v>
      </c>
    </row>
    <row r="9" spans="1:13" s="56" customFormat="1" ht="15.75">
      <c r="A9" s="53" t="s">
        <v>73</v>
      </c>
      <c r="B9" s="54">
        <f>'SEKTÖR (U S D)'!B9*1.8161</f>
        <v>1927022.306243463</v>
      </c>
      <c r="C9" s="54">
        <f>'SEKTÖR (U S D)'!C9*1.8945</f>
        <v>2163487.7822584948</v>
      </c>
      <c r="D9" s="55">
        <f t="shared" si="0"/>
        <v>12.271029517867781</v>
      </c>
      <c r="E9" s="55">
        <f t="shared" si="1"/>
        <v>9.651087530333392</v>
      </c>
      <c r="F9" s="54">
        <f>'SEKTÖR (U S D)'!F9*1.7941</f>
        <v>11861706.166442132</v>
      </c>
      <c r="G9" s="54">
        <f>'SEKTÖR (U S D)'!G9*1.8085</f>
        <v>12894271.169075426</v>
      </c>
      <c r="H9" s="55">
        <f t="shared" si="2"/>
        <v>8.705029345226206</v>
      </c>
      <c r="I9" s="55">
        <f t="shared" si="3"/>
        <v>9.54949986510699</v>
      </c>
      <c r="J9" s="54">
        <f>'SEKTÖR (U S D)'!J9*1.7867</f>
        <v>24404368.231043097</v>
      </c>
      <c r="K9" s="54">
        <f>'SEKTÖR (U S D)'!K9*1.7997</f>
        <v>25417550.260462493</v>
      </c>
      <c r="L9" s="55">
        <f t="shared" si="4"/>
        <v>4.1516421151628</v>
      </c>
      <c r="M9" s="55">
        <f t="shared" si="5"/>
        <v>9.241239179205419</v>
      </c>
    </row>
    <row r="10" spans="1:13" ht="14.25">
      <c r="A10" s="42" t="s">
        <v>3</v>
      </c>
      <c r="B10" s="8">
        <f>'SEKTÖR (U S D)'!B10*1.8161</f>
        <v>846153.6320184091</v>
      </c>
      <c r="C10" s="8">
        <f>'SEKTÖR (U S D)'!C10*1.8945</f>
        <v>1028965.43307285</v>
      </c>
      <c r="D10" s="33">
        <f t="shared" si="0"/>
        <v>21.605036501274938</v>
      </c>
      <c r="E10" s="33">
        <f t="shared" si="1"/>
        <v>4.5901047104166</v>
      </c>
      <c r="F10" s="8">
        <f>'SEKTÖR (U S D)'!F10*1.7941</f>
        <v>5224892.927171225</v>
      </c>
      <c r="G10" s="8">
        <f>'SEKTÖR (U S D)'!G10*1.8085</f>
        <v>5707164.0990085695</v>
      </c>
      <c r="H10" s="33">
        <f t="shared" si="2"/>
        <v>9.230259424635676</v>
      </c>
      <c r="I10" s="33">
        <f t="shared" si="3"/>
        <v>4.226726899022841</v>
      </c>
      <c r="J10" s="8">
        <f>'SEKTÖR (U S D)'!J10*1.7867</f>
        <v>10442740.7180441</v>
      </c>
      <c r="K10" s="8">
        <f>'SEKTÖR (U S D)'!K10*1.7997</f>
        <v>11025021.516312301</v>
      </c>
      <c r="L10" s="33">
        <f t="shared" si="4"/>
        <v>5.575938481954961</v>
      </c>
      <c r="M10" s="33">
        <f t="shared" si="5"/>
        <v>4.008445335765183</v>
      </c>
    </row>
    <row r="11" spans="1:13" ht="14.25">
      <c r="A11" s="42" t="s">
        <v>4</v>
      </c>
      <c r="B11" s="8">
        <f>'SEKTÖR (U S D)'!B11*1.8161</f>
        <v>332931.13568643504</v>
      </c>
      <c r="C11" s="8">
        <f>'SEKTÖR (U S D)'!C11*1.8945</f>
        <v>337851.113901705</v>
      </c>
      <c r="D11" s="33">
        <f t="shared" si="0"/>
        <v>1.4777765393212627</v>
      </c>
      <c r="E11" s="33">
        <f t="shared" si="1"/>
        <v>1.5071176732424965</v>
      </c>
      <c r="F11" s="8">
        <f>'SEKTÖR (U S D)'!F11*1.7941</f>
        <v>1961643.561540509</v>
      </c>
      <c r="G11" s="8">
        <f>'SEKTÖR (U S D)'!G11*1.8085</f>
        <v>1984730.37899355</v>
      </c>
      <c r="H11" s="33">
        <f t="shared" si="2"/>
        <v>1.1769119480049952</v>
      </c>
      <c r="I11" s="33">
        <f t="shared" si="3"/>
        <v>1.4698917246232908</v>
      </c>
      <c r="J11" s="8">
        <f>'SEKTÖR (U S D)'!J11*1.7867</f>
        <v>3988192.4426806006</v>
      </c>
      <c r="K11" s="8">
        <f>'SEKTÖR (U S D)'!K11*1.7997</f>
        <v>3930968.1956223003</v>
      </c>
      <c r="L11" s="33">
        <f t="shared" si="4"/>
        <v>-1.4348416702740132</v>
      </c>
      <c r="M11" s="33">
        <f t="shared" si="5"/>
        <v>1.4292100115605018</v>
      </c>
    </row>
    <row r="12" spans="1:13" ht="14.25">
      <c r="A12" s="42" t="s">
        <v>5</v>
      </c>
      <c r="B12" s="8">
        <f>'SEKTÖR (U S D)'!B12*1.8161</f>
        <v>174420.61769718298</v>
      </c>
      <c r="C12" s="8">
        <f>'SEKTÖR (U S D)'!C12*1.8945</f>
        <v>190674.91860498002</v>
      </c>
      <c r="D12" s="33">
        <f t="shared" si="0"/>
        <v>9.319024965280553</v>
      </c>
      <c r="E12" s="33">
        <f t="shared" si="1"/>
        <v>0.8505804120487456</v>
      </c>
      <c r="F12" s="8">
        <f>'SEKTÖR (U S D)'!F12*1.7941</f>
        <v>1017396.894768408</v>
      </c>
      <c r="G12" s="8">
        <f>'SEKTÖR (U S D)'!G12*1.8085</f>
        <v>1083597.419475995</v>
      </c>
      <c r="H12" s="33">
        <f t="shared" si="2"/>
        <v>6.506853426425714</v>
      </c>
      <c r="I12" s="33">
        <f t="shared" si="3"/>
        <v>0.8025124704941566</v>
      </c>
      <c r="J12" s="8">
        <f>'SEKTÖR (U S D)'!J12*1.7867</f>
        <v>2236071.5769750006</v>
      </c>
      <c r="K12" s="8">
        <f>'SEKTÖR (U S D)'!K12*1.7997</f>
        <v>2324975.6602632008</v>
      </c>
      <c r="L12" s="33">
        <f t="shared" si="4"/>
        <v>3.9759050740437973</v>
      </c>
      <c r="M12" s="33">
        <f t="shared" si="5"/>
        <v>0.8453079050558482</v>
      </c>
    </row>
    <row r="13" spans="1:13" ht="14.25">
      <c r="A13" s="42" t="s">
        <v>6</v>
      </c>
      <c r="B13" s="8">
        <f>'SEKTÖR (U S D)'!B13*1.8161</f>
        <v>157222.61790706898</v>
      </c>
      <c r="C13" s="8">
        <f>'SEKTÖR (U S D)'!C13*1.8945</f>
        <v>182690.89895115</v>
      </c>
      <c r="D13" s="33">
        <f t="shared" si="0"/>
        <v>16.19886590308196</v>
      </c>
      <c r="E13" s="33">
        <f t="shared" si="1"/>
        <v>0.8149645545639498</v>
      </c>
      <c r="F13" s="8">
        <f>'SEKTÖR (U S D)'!F13*1.7941</f>
        <v>1055077.066496299</v>
      </c>
      <c r="G13" s="8">
        <f>'SEKTÖR (U S D)'!G13*1.8085</f>
        <v>1163700.308826565</v>
      </c>
      <c r="H13" s="33">
        <f t="shared" si="2"/>
        <v>10.295289868348869</v>
      </c>
      <c r="I13" s="33">
        <f t="shared" si="3"/>
        <v>0.8618366867307847</v>
      </c>
      <c r="J13" s="8">
        <f>'SEKTÖR (U S D)'!J13*1.7867</f>
        <v>2457868.2143881</v>
      </c>
      <c r="K13" s="8">
        <f>'SEKTÖR (U S D)'!K13*1.7997</f>
        <v>2555628.3653376</v>
      </c>
      <c r="L13" s="33">
        <f t="shared" si="4"/>
        <v>3.977436641119425</v>
      </c>
      <c r="M13" s="33">
        <f t="shared" si="5"/>
        <v>0.9291679463690689</v>
      </c>
    </row>
    <row r="14" spans="1:13" ht="14.25">
      <c r="A14" s="42" t="s">
        <v>7</v>
      </c>
      <c r="B14" s="8">
        <f>'SEKTÖR (U S D)'!B14*1.8161</f>
        <v>234084.44944484602</v>
      </c>
      <c r="C14" s="8">
        <f>'SEKTÖR (U S D)'!C14*1.8945</f>
        <v>202305.816563085</v>
      </c>
      <c r="D14" s="33">
        <f t="shared" si="0"/>
        <v>-13.57571293485198</v>
      </c>
      <c r="E14" s="33">
        <f t="shared" si="1"/>
        <v>0.9024646034782283</v>
      </c>
      <c r="F14" s="8">
        <f>'SEKTÖR (U S D)'!F14*1.7941</f>
        <v>1417138.656423259</v>
      </c>
      <c r="G14" s="8">
        <f>'SEKTÖR (U S D)'!G14*1.8085</f>
        <v>1436181.49667279</v>
      </c>
      <c r="H14" s="33">
        <f t="shared" si="2"/>
        <v>1.3437527911060958</v>
      </c>
      <c r="I14" s="33">
        <f t="shared" si="3"/>
        <v>1.0636363101807929</v>
      </c>
      <c r="J14" s="8">
        <f>'SEKTÖR (U S D)'!J14*1.7867</f>
        <v>3240495.0467759</v>
      </c>
      <c r="K14" s="8">
        <f>'SEKTÖR (U S D)'!K14*1.7997</f>
        <v>3243013.0091330996</v>
      </c>
      <c r="L14" s="33">
        <f t="shared" si="4"/>
        <v>0.07770301515211307</v>
      </c>
      <c r="M14" s="33">
        <f t="shared" si="5"/>
        <v>1.1790852608361613</v>
      </c>
    </row>
    <row r="15" spans="1:13" ht="14.25">
      <c r="A15" s="42" t="s">
        <v>8</v>
      </c>
      <c r="B15" s="8">
        <f>'SEKTÖR (U S D)'!B15*1.8161</f>
        <v>28045.163150861998</v>
      </c>
      <c r="C15" s="8">
        <f>'SEKTÖR (U S D)'!C15*1.8945</f>
        <v>69607.191741705</v>
      </c>
      <c r="D15" s="33">
        <f t="shared" si="0"/>
        <v>148.1967794848273</v>
      </c>
      <c r="E15" s="33">
        <f t="shared" si="1"/>
        <v>0.3105102352547648</v>
      </c>
      <c r="F15" s="8">
        <f>'SEKTÖR (U S D)'!F15*1.7941</f>
        <v>173001.460788079</v>
      </c>
      <c r="G15" s="8">
        <f>'SEKTÖR (U S D)'!G15*1.8085</f>
        <v>493242.42000480497</v>
      </c>
      <c r="H15" s="33">
        <f t="shared" si="2"/>
        <v>185.10881801686656</v>
      </c>
      <c r="I15" s="33">
        <f t="shared" si="3"/>
        <v>0.36529543713936596</v>
      </c>
      <c r="J15" s="8">
        <f>'SEKTÖR (U S D)'!J15*1.7867</f>
        <v>331303.4875599</v>
      </c>
      <c r="K15" s="8">
        <f>'SEKTÖR (U S D)'!K15*1.7997</f>
        <v>679313.2430532001</v>
      </c>
      <c r="L15" s="33">
        <f t="shared" si="4"/>
        <v>105.04258740420885</v>
      </c>
      <c r="M15" s="33">
        <f t="shared" si="5"/>
        <v>0.24698273800293838</v>
      </c>
    </row>
    <row r="16" spans="1:13" ht="14.25">
      <c r="A16" s="42" t="s">
        <v>137</v>
      </c>
      <c r="B16" s="8">
        <f>'SEKTÖR (U S D)'!B16*1.8161</f>
        <v>149350.54069507</v>
      </c>
      <c r="C16" s="8">
        <f>'SEKTÖR (U S D)'!C16*1.8945</f>
        <v>144204.21967801498</v>
      </c>
      <c r="D16" s="33">
        <f t="shared" si="0"/>
        <v>-3.445800057438221</v>
      </c>
      <c r="E16" s="33">
        <f t="shared" si="1"/>
        <v>0.6432795959231643</v>
      </c>
      <c r="F16" s="8">
        <f>'SEKTÖR (U S D)'!F16*1.7941</f>
        <v>938786.188756955</v>
      </c>
      <c r="G16" s="8">
        <f>'SEKTÖR (U S D)'!G16*1.8085</f>
        <v>944450.7327694551</v>
      </c>
      <c r="H16" s="33">
        <f t="shared" si="2"/>
        <v>0.6033902160406196</v>
      </c>
      <c r="I16" s="33">
        <f t="shared" si="3"/>
        <v>0.6994604058593575</v>
      </c>
      <c r="J16" s="8">
        <f>'SEKTÖR (U S D)'!J16*1.7867</f>
        <v>1578557.4812165</v>
      </c>
      <c r="K16" s="8">
        <f>'SEKTÖR (U S D)'!K16*1.7997</f>
        <v>1520164.728978</v>
      </c>
      <c r="L16" s="33">
        <f t="shared" si="4"/>
        <v>-3.699121060419043</v>
      </c>
      <c r="M16" s="33">
        <f t="shared" si="5"/>
        <v>0.552697081674702</v>
      </c>
    </row>
    <row r="17" spans="1:13" ht="14.25">
      <c r="A17" s="69" t="s">
        <v>139</v>
      </c>
      <c r="B17" s="8">
        <f>'SEKTÖR (U S D)'!B17*1.8161</f>
        <v>4814.149643589</v>
      </c>
      <c r="C17" s="8">
        <f>'SEKTÖR (U S D)'!C17*1.8945</f>
        <v>7188.189745005</v>
      </c>
      <c r="D17" s="33">
        <f t="shared" si="0"/>
        <v>49.313799469808906</v>
      </c>
      <c r="E17" s="33">
        <f t="shared" si="1"/>
        <v>0.03206574540544333</v>
      </c>
      <c r="F17" s="8">
        <f>'SEKTÖR (U S D)'!F17*1.7941</f>
        <v>73769.410497398</v>
      </c>
      <c r="G17" s="8">
        <f>'SEKTÖR (U S D)'!G17*1.8085</f>
        <v>81204.31332369501</v>
      </c>
      <c r="H17" s="33">
        <f t="shared" si="2"/>
        <v>10.078571559900501</v>
      </c>
      <c r="I17" s="33">
        <f t="shared" si="3"/>
        <v>0.0601399310564007</v>
      </c>
      <c r="J17" s="8">
        <f>'SEKTÖR (U S D)'!J17*1.7867</f>
        <v>129139.25804289996</v>
      </c>
      <c r="K17" s="8">
        <f>'SEKTÖR (U S D)'!K17*1.7997</f>
        <v>138465.53996310002</v>
      </c>
      <c r="L17" s="33">
        <f t="shared" si="4"/>
        <v>7.221879745585862</v>
      </c>
      <c r="M17" s="33">
        <f t="shared" si="5"/>
        <v>0.05034289928668957</v>
      </c>
    </row>
    <row r="18" spans="1:13" s="56" customFormat="1" ht="15.75">
      <c r="A18" s="41" t="s">
        <v>74</v>
      </c>
      <c r="B18" s="7">
        <f>'SEKTÖR (U S D)'!B18*1.8161</f>
        <v>237418.836141058</v>
      </c>
      <c r="C18" s="7">
        <f>'SEKTÖR (U S D)'!C18*1.8945</f>
        <v>298616.817471345</v>
      </c>
      <c r="D18" s="32">
        <f t="shared" si="0"/>
        <v>25.776379972618248</v>
      </c>
      <c r="E18" s="32">
        <f t="shared" si="1"/>
        <v>1.332097674449081</v>
      </c>
      <c r="F18" s="7">
        <f>'SEKTÖR (U S D)'!F18*1.7941</f>
        <v>1395810.237957751</v>
      </c>
      <c r="G18" s="7">
        <f>'SEKTÖR (U S D)'!G18*1.8085</f>
        <v>1706183.59678814</v>
      </c>
      <c r="H18" s="32">
        <f t="shared" si="2"/>
        <v>22.236071235908476</v>
      </c>
      <c r="I18" s="32">
        <f t="shared" si="3"/>
        <v>1.2635999207502626</v>
      </c>
      <c r="J18" s="7">
        <f>'SEKTÖR (U S D)'!J18*1.7867</f>
        <v>2756872.6452049003</v>
      </c>
      <c r="K18" s="7">
        <f>'SEKTÖR (U S D)'!K18*1.7997</f>
        <v>3288664.0031657997</v>
      </c>
      <c r="L18" s="32">
        <f t="shared" si="4"/>
        <v>19.289659929915796</v>
      </c>
      <c r="M18" s="32">
        <f t="shared" si="5"/>
        <v>1.1956829167983447</v>
      </c>
    </row>
    <row r="19" spans="1:13" ht="14.25">
      <c r="A19" s="42" t="s">
        <v>108</v>
      </c>
      <c r="B19" s="8">
        <f>'SEKTÖR (U S D)'!B19*1.8161</f>
        <v>237418.836141058</v>
      </c>
      <c r="C19" s="8">
        <f>'SEKTÖR (U S D)'!C19*1.8945</f>
        <v>298616.817471345</v>
      </c>
      <c r="D19" s="33">
        <f t="shared" si="0"/>
        <v>25.776379972618248</v>
      </c>
      <c r="E19" s="33">
        <f t="shared" si="1"/>
        <v>1.332097674449081</v>
      </c>
      <c r="F19" s="8">
        <f>'SEKTÖR (U S D)'!F19*1.7941</f>
        <v>1395810.237957751</v>
      </c>
      <c r="G19" s="8">
        <f>'SEKTÖR (U S D)'!G19*1.8085</f>
        <v>1706183.59678814</v>
      </c>
      <c r="H19" s="33">
        <f t="shared" si="2"/>
        <v>22.236071235908476</v>
      </c>
      <c r="I19" s="33">
        <f t="shared" si="3"/>
        <v>1.2635999207502626</v>
      </c>
      <c r="J19" s="8">
        <f>'SEKTÖR (U S D)'!J19*1.7867</f>
        <v>2756872.6452049003</v>
      </c>
      <c r="K19" s="8">
        <f>'SEKTÖR (U S D)'!K19*1.7997</f>
        <v>3288664.0031657997</v>
      </c>
      <c r="L19" s="33">
        <f t="shared" si="4"/>
        <v>19.289659929915796</v>
      </c>
      <c r="M19" s="33">
        <f t="shared" si="5"/>
        <v>1.1956829167983447</v>
      </c>
    </row>
    <row r="20" spans="1:13" s="56" customFormat="1" ht="15.75">
      <c r="A20" s="41" t="s">
        <v>75</v>
      </c>
      <c r="B20" s="7">
        <f>'SEKTÖR (U S D)'!B20*1.8161</f>
        <v>595596.625962481</v>
      </c>
      <c r="C20" s="7">
        <f>'SEKTÖR (U S D)'!C20*1.8945</f>
        <v>672801.17608863</v>
      </c>
      <c r="D20" s="32">
        <f t="shared" si="0"/>
        <v>12.962556663477873</v>
      </c>
      <c r="E20" s="32">
        <f t="shared" si="1"/>
        <v>3.0012940651618614</v>
      </c>
      <c r="F20" s="7">
        <f>'SEKTÖR (U S D)'!F20*1.7941</f>
        <v>3326463.4175438047</v>
      </c>
      <c r="G20" s="7">
        <f>'SEKTÖR (U S D)'!G20*1.8085</f>
        <v>3767075.540515595</v>
      </c>
      <c r="H20" s="32">
        <f t="shared" si="2"/>
        <v>13.245662665279804</v>
      </c>
      <c r="I20" s="32">
        <f t="shared" si="3"/>
        <v>2.7898969157929527</v>
      </c>
      <c r="J20" s="7">
        <f>'SEKTÖR (U S D)'!J20*1.7867</f>
        <v>6482704.464362401</v>
      </c>
      <c r="K20" s="7">
        <f>'SEKTÖR (U S D)'!K20*1.7997</f>
        <v>7361940.945909901</v>
      </c>
      <c r="L20" s="32">
        <f t="shared" si="4"/>
        <v>13.562803709176588</v>
      </c>
      <c r="M20" s="32">
        <f t="shared" si="5"/>
        <v>2.6766331297539154</v>
      </c>
    </row>
    <row r="21" spans="1:13" ht="15" thickBot="1">
      <c r="A21" s="42" t="s">
        <v>9</v>
      </c>
      <c r="B21" s="8">
        <f>'SEKTÖR (U S D)'!B21*1.8161</f>
        <v>595596.625962481</v>
      </c>
      <c r="C21" s="8">
        <f>'SEKTÖR (U S D)'!C21*1.8945</f>
        <v>672801.17608863</v>
      </c>
      <c r="D21" s="33">
        <f t="shared" si="0"/>
        <v>12.962556663477873</v>
      </c>
      <c r="E21" s="33">
        <f t="shared" si="1"/>
        <v>3.0012940651618614</v>
      </c>
      <c r="F21" s="8">
        <f>'SEKTÖR (U S D)'!F21*1.7941</f>
        <v>3326463.4175438047</v>
      </c>
      <c r="G21" s="8">
        <f>'SEKTÖR (U S D)'!G21*1.8085</f>
        <v>3767075.540515595</v>
      </c>
      <c r="H21" s="33">
        <f t="shared" si="2"/>
        <v>13.245662665279804</v>
      </c>
      <c r="I21" s="33">
        <f t="shared" si="3"/>
        <v>2.7898969157929527</v>
      </c>
      <c r="J21" s="8">
        <f>'SEKTÖR (U S D)'!J21*1.7867</f>
        <v>6482704.464362401</v>
      </c>
      <c r="K21" s="8">
        <f>'SEKTÖR (U S D)'!K21*1.7997</f>
        <v>7361940.945909901</v>
      </c>
      <c r="L21" s="33">
        <f t="shared" si="4"/>
        <v>13.562803709176588</v>
      </c>
      <c r="M21" s="33">
        <f t="shared" si="5"/>
        <v>2.6766331297539154</v>
      </c>
    </row>
    <row r="22" spans="1:13" ht="18" thickBot="1" thickTop="1">
      <c r="A22" s="44" t="s">
        <v>10</v>
      </c>
      <c r="B22" s="51">
        <f>'SEKTÖR (U S D)'!B22*1.8161</f>
        <v>17848164.04571901</v>
      </c>
      <c r="C22" s="51">
        <f>'SEKTÖR (U S D)'!C22*1.8945</f>
        <v>18462352.991089996</v>
      </c>
      <c r="D22" s="52">
        <f t="shared" si="0"/>
        <v>3.4411883698385437</v>
      </c>
      <c r="E22" s="52">
        <f t="shared" si="1"/>
        <v>82.35858145078852</v>
      </c>
      <c r="F22" s="51">
        <f>'SEKTÖR (U S D)'!F22*1.7941</f>
        <v>103416925.30535458</v>
      </c>
      <c r="G22" s="51">
        <f>'SEKTÖR (U S D)'!G22*1.8085</f>
        <v>106261923.39275889</v>
      </c>
      <c r="H22" s="52">
        <f t="shared" si="2"/>
        <v>2.7509985227311784</v>
      </c>
      <c r="I22" s="52">
        <f t="shared" si="3"/>
        <v>78.6976021986299</v>
      </c>
      <c r="J22" s="51">
        <f>'SEKTÖR (U S D)'!J22*1.7867</f>
        <v>203043551.94233638</v>
      </c>
      <c r="K22" s="51">
        <f>'SEKTÖR (U S D)'!K22*1.7997</f>
        <v>207592179.27984273</v>
      </c>
      <c r="L22" s="52">
        <f t="shared" si="4"/>
        <v>2.2402225010317722</v>
      </c>
      <c r="M22" s="52">
        <f t="shared" si="5"/>
        <v>75.47576225084293</v>
      </c>
    </row>
    <row r="23" spans="1:13" s="56" customFormat="1" ht="15.75">
      <c r="A23" s="41" t="s">
        <v>76</v>
      </c>
      <c r="B23" s="7">
        <f>'SEKTÖR (U S D)'!B23*1.8161</f>
        <v>1688460.339650799</v>
      </c>
      <c r="C23" s="7">
        <f>'SEKTÖR (U S D)'!C23*1.8945</f>
        <v>1851265.7723267102</v>
      </c>
      <c r="D23" s="32">
        <f t="shared" si="0"/>
        <v>9.64224203866002</v>
      </c>
      <c r="E23" s="32">
        <f t="shared" si="1"/>
        <v>8.258298547904904</v>
      </c>
      <c r="F23" s="7">
        <f>'SEKTÖR (U S D)'!F23*1.7941</f>
        <v>10011992.699907275</v>
      </c>
      <c r="G23" s="7">
        <f>'SEKTÖR (U S D)'!G23*1.8085</f>
        <v>10988259.3566511</v>
      </c>
      <c r="H23" s="32">
        <f t="shared" si="2"/>
        <v>9.750972518716141</v>
      </c>
      <c r="I23" s="32">
        <f t="shared" si="3"/>
        <v>8.137907126985326</v>
      </c>
      <c r="J23" s="7">
        <f>'SEKTÖR (U S D)'!J23*1.7867</f>
        <v>19918499.9943129</v>
      </c>
      <c r="K23" s="7">
        <f>'SEKTÖR (U S D)'!K23*1.7997</f>
        <v>21558743.3381565</v>
      </c>
      <c r="L23" s="32">
        <f t="shared" si="4"/>
        <v>8.23477342325937</v>
      </c>
      <c r="M23" s="32">
        <f t="shared" si="5"/>
        <v>7.838265354034182</v>
      </c>
    </row>
    <row r="24" spans="1:13" ht="14.25">
      <c r="A24" s="42" t="s">
        <v>11</v>
      </c>
      <c r="B24" s="8">
        <f>'SEKTÖR (U S D)'!B24*1.8161</f>
        <v>1154975.9405554372</v>
      </c>
      <c r="C24" s="8">
        <f>'SEKTÖR (U S D)'!C24*1.8945</f>
        <v>1224411.0567409352</v>
      </c>
      <c r="D24" s="33">
        <f t="shared" si="0"/>
        <v>6.011823601460136</v>
      </c>
      <c r="E24" s="33">
        <f t="shared" si="1"/>
        <v>5.461966727345669</v>
      </c>
      <c r="F24" s="8">
        <f>'SEKTÖR (U S D)'!F24*1.7941</f>
        <v>7005958.072744169</v>
      </c>
      <c r="G24" s="8">
        <f>'SEKTÖR (U S D)'!G24*1.8085</f>
        <v>7531041.24512445</v>
      </c>
      <c r="H24" s="33">
        <f t="shared" si="2"/>
        <v>7.494808945874985</v>
      </c>
      <c r="I24" s="33">
        <f t="shared" si="3"/>
        <v>5.577490686477312</v>
      </c>
      <c r="J24" s="8">
        <f>'SEKTÖR (U S D)'!J24*1.7867</f>
        <v>13854717.265028698</v>
      </c>
      <c r="K24" s="8">
        <f>'SEKTÖR (U S D)'!K24*1.7997</f>
        <v>14575356.806327103</v>
      </c>
      <c r="L24" s="33">
        <f t="shared" si="4"/>
        <v>5.201402002748929</v>
      </c>
      <c r="M24" s="33">
        <f t="shared" si="5"/>
        <v>5.299265939843469</v>
      </c>
    </row>
    <row r="25" spans="1:13" ht="14.25">
      <c r="A25" s="42" t="s">
        <v>12</v>
      </c>
      <c r="B25" s="8">
        <f>'SEKTÖR (U S D)'!B25*1.8161</f>
        <v>252897.46899030902</v>
      </c>
      <c r="C25" s="8">
        <f>'SEKTÖR (U S D)'!C25*1.8945</f>
        <v>277516.19518308</v>
      </c>
      <c r="D25" s="33">
        <f t="shared" si="0"/>
        <v>9.734666895268274</v>
      </c>
      <c r="E25" s="33">
        <f t="shared" si="1"/>
        <v>1.2379700559256415</v>
      </c>
      <c r="F25" s="8">
        <f>'SEKTÖR (U S D)'!F25*1.7941</f>
        <v>1316094.8254744292</v>
      </c>
      <c r="G25" s="8">
        <f>'SEKTÖR (U S D)'!G25*1.8085</f>
        <v>1531122.318116425</v>
      </c>
      <c r="H25" s="33">
        <f t="shared" si="2"/>
        <v>16.338297855132303</v>
      </c>
      <c r="I25" s="33">
        <f t="shared" si="3"/>
        <v>1.1339495019603751</v>
      </c>
      <c r="J25" s="8">
        <f>'SEKTÖR (U S D)'!J25*1.7867</f>
        <v>2771468.8621573006</v>
      </c>
      <c r="K25" s="8">
        <f>'SEKTÖR (U S D)'!K25*1.7997</f>
        <v>3144385.7669469</v>
      </c>
      <c r="L25" s="33">
        <f t="shared" si="4"/>
        <v>13.455568990204082</v>
      </c>
      <c r="M25" s="33">
        <f t="shared" si="5"/>
        <v>1.1432266542714742</v>
      </c>
    </row>
    <row r="26" spans="1:13" ht="14.25">
      <c r="A26" s="42" t="s">
        <v>13</v>
      </c>
      <c r="B26" s="8">
        <f>'SEKTÖR (U S D)'!B26*1.8161</f>
        <v>280586.930105053</v>
      </c>
      <c r="C26" s="8">
        <f>'SEKTÖR (U S D)'!C26*1.8945</f>
        <v>349338.520402695</v>
      </c>
      <c r="D26" s="33">
        <f t="shared" si="0"/>
        <v>24.502777186343312</v>
      </c>
      <c r="E26" s="33">
        <f t="shared" si="1"/>
        <v>1.558361764633593</v>
      </c>
      <c r="F26" s="8">
        <f>'SEKTÖR (U S D)'!F26*1.7941</f>
        <v>1689939.8016886772</v>
      </c>
      <c r="G26" s="8">
        <f>'SEKTÖR (U S D)'!G26*1.8085</f>
        <v>1926095.793410225</v>
      </c>
      <c r="H26" s="33">
        <f t="shared" si="2"/>
        <v>13.97422508692726</v>
      </c>
      <c r="I26" s="33">
        <f t="shared" si="3"/>
        <v>1.4264669385476374</v>
      </c>
      <c r="J26" s="8">
        <f>'SEKTÖR (U S D)'!J26*1.7867</f>
        <v>3292313.8689135998</v>
      </c>
      <c r="K26" s="8">
        <f>'SEKTÖR (U S D)'!K26*1.7997</f>
        <v>3839000.7666822006</v>
      </c>
      <c r="L26" s="33">
        <f t="shared" si="4"/>
        <v>16.604944714733318</v>
      </c>
      <c r="M26" s="33">
        <f t="shared" si="5"/>
        <v>1.3957727605735697</v>
      </c>
    </row>
    <row r="27" spans="1:13" s="56" customFormat="1" ht="15.75">
      <c r="A27" s="41" t="s">
        <v>77</v>
      </c>
      <c r="B27" s="7">
        <f>'SEKTÖR (U S D)'!B27*1.8161</f>
        <v>2514284.400965337</v>
      </c>
      <c r="C27" s="7">
        <f>'SEKTÖR (U S D)'!C27*1.8945</f>
        <v>2530258.451789085</v>
      </c>
      <c r="D27" s="32">
        <f t="shared" si="0"/>
        <v>0.6353318987149803</v>
      </c>
      <c r="E27" s="32">
        <f t="shared" si="1"/>
        <v>11.287212247203078</v>
      </c>
      <c r="F27" s="7">
        <f>'SEKTÖR (U S D)'!F27*1.7941</f>
        <v>15571788.764271587</v>
      </c>
      <c r="G27" s="7">
        <f>'SEKTÖR (U S D)'!G27*1.8085</f>
        <v>15436012.43522039</v>
      </c>
      <c r="H27" s="32">
        <f t="shared" si="2"/>
        <v>-0.8719379071126764</v>
      </c>
      <c r="I27" s="32">
        <f t="shared" si="3"/>
        <v>11.431913966681112</v>
      </c>
      <c r="J27" s="7">
        <f>'SEKTÖR (U S D)'!J27*1.7867</f>
        <v>29494521.981493097</v>
      </c>
      <c r="K27" s="7">
        <f>'SEKTÖR (U S D)'!K27*1.7997</f>
        <v>31262243.555333704</v>
      </c>
      <c r="L27" s="32">
        <f t="shared" si="4"/>
        <v>5.99338946720275</v>
      </c>
      <c r="M27" s="32">
        <f t="shared" si="5"/>
        <v>11.366235810018424</v>
      </c>
    </row>
    <row r="28" spans="1:13" ht="14.25">
      <c r="A28" s="42" t="s">
        <v>14</v>
      </c>
      <c r="B28" s="8">
        <f>'SEKTÖR (U S D)'!B28*1.8161</f>
        <v>2514284.400965337</v>
      </c>
      <c r="C28" s="8">
        <f>'SEKTÖR (U S D)'!C28*1.8945</f>
        <v>2530258.451789085</v>
      </c>
      <c r="D28" s="33">
        <f t="shared" si="0"/>
        <v>0.6353318987149803</v>
      </c>
      <c r="E28" s="33">
        <f t="shared" si="1"/>
        <v>11.287212247203078</v>
      </c>
      <c r="F28" s="8">
        <f>'SEKTÖR (U S D)'!F28*1.7941</f>
        <v>15571788.764271587</v>
      </c>
      <c r="G28" s="8">
        <f>'SEKTÖR (U S D)'!G28*1.8085</f>
        <v>15436012.43522039</v>
      </c>
      <c r="H28" s="33">
        <f t="shared" si="2"/>
        <v>-0.8719379071126764</v>
      </c>
      <c r="I28" s="33">
        <f t="shared" si="3"/>
        <v>11.431913966681112</v>
      </c>
      <c r="J28" s="8">
        <f>'SEKTÖR (U S D)'!J28*1.7867</f>
        <v>29494521.981493097</v>
      </c>
      <c r="K28" s="8">
        <f>'SEKTÖR (U S D)'!K28*1.7997</f>
        <v>31262243.555333704</v>
      </c>
      <c r="L28" s="33">
        <f t="shared" si="4"/>
        <v>5.99338946720275</v>
      </c>
      <c r="M28" s="33">
        <f t="shared" si="5"/>
        <v>11.366235810018424</v>
      </c>
    </row>
    <row r="29" spans="1:13" s="56" customFormat="1" ht="15.75">
      <c r="A29" s="41" t="s">
        <v>78</v>
      </c>
      <c r="B29" s="7">
        <f>'SEKTÖR (U S D)'!B29*1.8161</f>
        <v>13645419.305102872</v>
      </c>
      <c r="C29" s="7">
        <f>'SEKTÖR (U S D)'!C29*1.8945</f>
        <v>14080828.766974201</v>
      </c>
      <c r="D29" s="32">
        <f t="shared" si="0"/>
        <v>3.1908837107592807</v>
      </c>
      <c r="E29" s="32">
        <f t="shared" si="1"/>
        <v>62.813070655680534</v>
      </c>
      <c r="F29" s="7">
        <f>'SEKTÖR (U S D)'!F29*1.7941</f>
        <v>77833143.84117572</v>
      </c>
      <c r="G29" s="7">
        <f>'SEKTÖR (U S D)'!G29*1.8085</f>
        <v>79837651.6008874</v>
      </c>
      <c r="H29" s="32">
        <f t="shared" si="2"/>
        <v>2.5753909720029156</v>
      </c>
      <c r="I29" s="32">
        <f t="shared" si="3"/>
        <v>59.127781104963475</v>
      </c>
      <c r="J29" s="7">
        <f>'SEKTÖR (U S D)'!J29*1.7867</f>
        <v>153630529.96653038</v>
      </c>
      <c r="K29" s="7">
        <f>'SEKTÖR (U S D)'!K29*1.7997</f>
        <v>154771192.39175165</v>
      </c>
      <c r="L29" s="32">
        <f t="shared" si="4"/>
        <v>0.742471190765121</v>
      </c>
      <c r="M29" s="32">
        <f t="shared" si="5"/>
        <v>56.27126108875332</v>
      </c>
    </row>
    <row r="30" spans="1:13" ht="14.25">
      <c r="A30" s="42" t="s">
        <v>15</v>
      </c>
      <c r="B30" s="8">
        <f>'SEKTÖR (U S D)'!B30*1.8161</f>
        <v>2534156.9463812034</v>
      </c>
      <c r="C30" s="8">
        <f>'SEKTÖR (U S D)'!C30*1.8945</f>
        <v>2744359.880354235</v>
      </c>
      <c r="D30" s="33">
        <f t="shared" si="0"/>
        <v>8.294787513977896</v>
      </c>
      <c r="E30" s="33">
        <f t="shared" si="1"/>
        <v>12.242295813838538</v>
      </c>
      <c r="F30" s="8">
        <f>'SEKTÖR (U S D)'!F30*1.7941</f>
        <v>14177711.754169349</v>
      </c>
      <c r="G30" s="8">
        <f>'SEKTÖR (U S D)'!G30*1.8085</f>
        <v>15251586.800624937</v>
      </c>
      <c r="H30" s="33">
        <f t="shared" si="2"/>
        <v>7.574389048640275</v>
      </c>
      <c r="I30" s="33">
        <f t="shared" si="3"/>
        <v>11.295328303978796</v>
      </c>
      <c r="J30" s="8">
        <f>'SEKTÖR (U S D)'!J30*1.7867</f>
        <v>28409236.237842496</v>
      </c>
      <c r="K30" s="8">
        <f>'SEKTÖR (U S D)'!K30*1.7997</f>
        <v>29821911.6682641</v>
      </c>
      <c r="L30" s="33">
        <f t="shared" si="4"/>
        <v>4.972592077430963</v>
      </c>
      <c r="M30" s="33">
        <f t="shared" si="5"/>
        <v>10.842564121384008</v>
      </c>
    </row>
    <row r="31" spans="1:13" ht="14.25">
      <c r="A31" s="42" t="s">
        <v>119</v>
      </c>
      <c r="B31" s="8">
        <f>'SEKTÖR (U S D)'!B31*1.8161</f>
        <v>2914079.912089632</v>
      </c>
      <c r="C31" s="8">
        <f>'SEKTÖR (U S D)'!C31*1.8945</f>
        <v>3419984.7671275353</v>
      </c>
      <c r="D31" s="33">
        <f t="shared" si="0"/>
        <v>17.360706305240907</v>
      </c>
      <c r="E31" s="33">
        <f t="shared" si="1"/>
        <v>15.256186150262744</v>
      </c>
      <c r="F31" s="8">
        <f>'SEKTÖR (U S D)'!F31*1.7941</f>
        <v>17965242.394142583</v>
      </c>
      <c r="G31" s="8">
        <f>'SEKTÖR (U S D)'!G31*1.8085</f>
        <v>19079013.69463048</v>
      </c>
      <c r="H31" s="33">
        <f t="shared" si="2"/>
        <v>6.199589607825354</v>
      </c>
      <c r="I31" s="33">
        <f t="shared" si="3"/>
        <v>14.12992144451018</v>
      </c>
      <c r="J31" s="8">
        <f>'SEKTÖR (U S D)'!J31*1.7867</f>
        <v>35605117.1351938</v>
      </c>
      <c r="K31" s="8">
        <f>'SEKTÖR (U S D)'!K31*1.7997</f>
        <v>35260447.28496571</v>
      </c>
      <c r="L31" s="33">
        <f t="shared" si="4"/>
        <v>-0.9680345915430381</v>
      </c>
      <c r="M31" s="33">
        <f t="shared" si="5"/>
        <v>12.819891121962252</v>
      </c>
    </row>
    <row r="32" spans="1:13" ht="14.25">
      <c r="A32" s="42" t="s">
        <v>120</v>
      </c>
      <c r="B32" s="8">
        <f>'SEKTÖR (U S D)'!B32*1.8161</f>
        <v>189394.87326588403</v>
      </c>
      <c r="C32" s="8">
        <f>'SEKTÖR (U S D)'!C32*1.8945</f>
        <v>260190.52046001004</v>
      </c>
      <c r="D32" s="33">
        <f t="shared" si="0"/>
        <v>37.379917403962025</v>
      </c>
      <c r="E32" s="33">
        <f t="shared" si="1"/>
        <v>1.1606820746180335</v>
      </c>
      <c r="F32" s="8">
        <f>'SEKTÖR (U S D)'!F32*1.7941</f>
        <v>782449.189900994</v>
      </c>
      <c r="G32" s="8">
        <f>'SEKTÖR (U S D)'!G32*1.8085</f>
        <v>1018825.363269055</v>
      </c>
      <c r="H32" s="33">
        <f t="shared" si="2"/>
        <v>30.209779295441606</v>
      </c>
      <c r="I32" s="33">
        <f t="shared" si="3"/>
        <v>0.7545422724193455</v>
      </c>
      <c r="J32" s="8">
        <f>'SEKTÖR (U S D)'!J32*1.7867</f>
        <v>1789457.5052317</v>
      </c>
      <c r="K32" s="8">
        <f>'SEKTÖR (U S D)'!K32*1.7997</f>
        <v>1688418.7521663003</v>
      </c>
      <c r="L32" s="33">
        <f t="shared" si="4"/>
        <v>-5.646334309141197</v>
      </c>
      <c r="M32" s="33">
        <f t="shared" si="5"/>
        <v>0.6138703912664331</v>
      </c>
    </row>
    <row r="33" spans="1:13" ht="14.25">
      <c r="A33" s="42" t="s">
        <v>32</v>
      </c>
      <c r="B33" s="8">
        <f>'SEKTÖR (U S D)'!B33*1.8161</f>
        <v>1739170.670835598</v>
      </c>
      <c r="C33" s="8">
        <f>'SEKTÖR (U S D)'!C33*1.8945</f>
        <v>1758074.0932523701</v>
      </c>
      <c r="D33" s="33">
        <f t="shared" si="0"/>
        <v>1.0869216422382475</v>
      </c>
      <c r="E33" s="33">
        <f t="shared" si="1"/>
        <v>7.842580437906474</v>
      </c>
      <c r="F33" s="8">
        <f>'SEKTÖR (U S D)'!F33*1.7941</f>
        <v>10681737.985263346</v>
      </c>
      <c r="G33" s="8">
        <f>'SEKTÖR (U S D)'!G33*1.8085</f>
        <v>9866525.52476039</v>
      </c>
      <c r="H33" s="33">
        <f t="shared" si="2"/>
        <v>-7.631833523979272</v>
      </c>
      <c r="I33" s="33">
        <f t="shared" si="3"/>
        <v>7.307150821656718</v>
      </c>
      <c r="J33" s="8">
        <f>'SEKTÖR (U S D)'!J33*1.7867</f>
        <v>21574936.130115602</v>
      </c>
      <c r="K33" s="8">
        <f>'SEKTÖR (U S D)'!K33*1.7997</f>
        <v>20328024.597738903</v>
      </c>
      <c r="L33" s="33">
        <f t="shared" si="4"/>
        <v>-5.779444837550108</v>
      </c>
      <c r="M33" s="33">
        <f t="shared" si="5"/>
        <v>7.390804205104305</v>
      </c>
    </row>
    <row r="34" spans="1:13" ht="14.25">
      <c r="A34" s="42" t="s">
        <v>31</v>
      </c>
      <c r="B34" s="8">
        <f>'SEKTÖR (U S D)'!B34*1.8161</f>
        <v>854999.048533916</v>
      </c>
      <c r="C34" s="8">
        <f>'SEKTÖR (U S D)'!C34*1.8945</f>
        <v>886513.926551985</v>
      </c>
      <c r="D34" s="33">
        <f t="shared" si="0"/>
        <v>3.6859547472138314</v>
      </c>
      <c r="E34" s="33">
        <f t="shared" si="1"/>
        <v>3.954643780368943</v>
      </c>
      <c r="F34" s="8">
        <f>'SEKTÖR (U S D)'!F34*1.7941</f>
        <v>4790590.150850889</v>
      </c>
      <c r="G34" s="8">
        <f>'SEKTÖR (U S D)'!G34*1.8085</f>
        <v>5187129.75480531</v>
      </c>
      <c r="H34" s="33">
        <f t="shared" si="2"/>
        <v>8.277468776659767</v>
      </c>
      <c r="I34" s="33">
        <f t="shared" si="3"/>
        <v>3.841589357342296</v>
      </c>
      <c r="J34" s="8">
        <f>'SEKTÖR (U S D)'!J34*1.7867</f>
        <v>9308040.2589477</v>
      </c>
      <c r="K34" s="8">
        <f>'SEKTÖR (U S D)'!K34*1.7997</f>
        <v>9929799.930271203</v>
      </c>
      <c r="L34" s="33">
        <f t="shared" si="4"/>
        <v>6.679812871735409</v>
      </c>
      <c r="M34" s="33">
        <f t="shared" si="5"/>
        <v>3.6102478491026604</v>
      </c>
    </row>
    <row r="35" spans="1:13" ht="14.25">
      <c r="A35" s="42" t="s">
        <v>16</v>
      </c>
      <c r="B35" s="8">
        <f>'SEKTÖR (U S D)'!B35*1.8161</f>
        <v>1018216.446785538</v>
      </c>
      <c r="C35" s="8">
        <f>'SEKTÖR (U S D)'!C35*1.8945</f>
        <v>1040173.5319611301</v>
      </c>
      <c r="D35" s="33">
        <f t="shared" si="0"/>
        <v>2.156426096328497</v>
      </c>
      <c r="E35" s="33">
        <f t="shared" si="1"/>
        <v>4.640102840429843</v>
      </c>
      <c r="F35" s="8">
        <f>'SEKTÖR (U S D)'!F35*1.7941</f>
        <v>5740132.402042115</v>
      </c>
      <c r="G35" s="8">
        <f>'SEKTÖR (U S D)'!G35*1.8085</f>
        <v>6034919.246501305</v>
      </c>
      <c r="H35" s="33">
        <f t="shared" si="2"/>
        <v>5.135540851885514</v>
      </c>
      <c r="I35" s="33">
        <f t="shared" si="3"/>
        <v>4.469462428292343</v>
      </c>
      <c r="J35" s="8">
        <f>'SEKTÖR (U S D)'!J35*1.7867</f>
        <v>11331866.8591889</v>
      </c>
      <c r="K35" s="8">
        <f>'SEKTÖR (U S D)'!K35*1.7997</f>
        <v>11688632.9383719</v>
      </c>
      <c r="L35" s="33">
        <f t="shared" si="4"/>
        <v>3.14834337198114</v>
      </c>
      <c r="M35" s="33">
        <f t="shared" si="5"/>
        <v>4.249719251247304</v>
      </c>
    </row>
    <row r="36" spans="1:13" ht="14.25">
      <c r="A36" s="42" t="s">
        <v>136</v>
      </c>
      <c r="B36" s="8">
        <f>'SEKTÖR (U S D)'!B36*1.8161</f>
        <v>2690553.007798513</v>
      </c>
      <c r="C36" s="8">
        <f>'SEKTÖR (U S D)'!C36*1.8945</f>
        <v>2165043.72664008</v>
      </c>
      <c r="D36" s="33">
        <f t="shared" si="0"/>
        <v>-19.53164571131864</v>
      </c>
      <c r="E36" s="33">
        <f t="shared" si="1"/>
        <v>9.65802843175292</v>
      </c>
      <c r="F36" s="8">
        <f>'SEKTÖR (U S D)'!F36*1.7941</f>
        <v>14473559.824393826</v>
      </c>
      <c r="G36" s="8">
        <f>'SEKTÖR (U S D)'!G36*1.8085</f>
        <v>13563859.68849094</v>
      </c>
      <c r="H36" s="33">
        <f t="shared" si="2"/>
        <v>-6.2852549541383125</v>
      </c>
      <c r="I36" s="33">
        <f t="shared" si="3"/>
        <v>10.04539725953833</v>
      </c>
      <c r="J36" s="8">
        <f>'SEKTÖR (U S D)'!J36*1.7867</f>
        <v>27937297.105092194</v>
      </c>
      <c r="K36" s="8">
        <f>'SEKTÖR (U S D)'!K36*1.7997</f>
        <v>26961750.506653197</v>
      </c>
      <c r="L36" s="33">
        <f t="shared" si="4"/>
        <v>-3.4919147502683137</v>
      </c>
      <c r="M36" s="33">
        <f t="shared" si="5"/>
        <v>9.802675024493544</v>
      </c>
    </row>
    <row r="37" spans="1:13" ht="14.25">
      <c r="A37" s="42" t="s">
        <v>145</v>
      </c>
      <c r="B37" s="8">
        <f>'SEKTÖR (U S D)'!B37*1.8161</f>
        <v>519217.945745928</v>
      </c>
      <c r="C37" s="8">
        <f>'SEKTÖR (U S D)'!C37*1.8945</f>
        <v>501347.06739468005</v>
      </c>
      <c r="D37" s="33">
        <f t="shared" si="0"/>
        <v>-3.4418837980597825</v>
      </c>
      <c r="E37" s="33">
        <f t="shared" si="1"/>
        <v>2.2364556297382867</v>
      </c>
      <c r="F37" s="8">
        <f>'SEKTÖR (U S D)'!F37*1.7941</f>
        <v>2830864.333048906</v>
      </c>
      <c r="G37" s="8">
        <f>'SEKTÖR (U S D)'!G37*1.8085</f>
        <v>2911459.5261486648</v>
      </c>
      <c r="H37" s="33">
        <f t="shared" si="2"/>
        <v>2.847017151576307</v>
      </c>
      <c r="I37" s="33">
        <f t="shared" si="3"/>
        <v>2.1562275205520383</v>
      </c>
      <c r="J37" s="8">
        <f>'SEKTÖR (U S D)'!J37*1.7867</f>
        <v>5662870.0404294</v>
      </c>
      <c r="K37" s="8">
        <f>'SEKTÖR (U S D)'!K37*1.7997</f>
        <v>5632567.0399404</v>
      </c>
      <c r="L37" s="33">
        <f t="shared" si="4"/>
        <v>-0.5351173569701493</v>
      </c>
      <c r="M37" s="33">
        <f t="shared" si="5"/>
        <v>2.047872382491797</v>
      </c>
    </row>
    <row r="38" spans="1:13" ht="14.25">
      <c r="A38" s="42" t="s">
        <v>144</v>
      </c>
      <c r="B38" s="8">
        <f>'SEKTÖR (U S D)'!B38*1.8161</f>
        <v>301067.122785429</v>
      </c>
      <c r="C38" s="8">
        <f>'SEKTÖR (U S D)'!C38*1.8945</f>
        <v>323672.86987956</v>
      </c>
      <c r="D38" s="33">
        <f t="shared" si="0"/>
        <v>7.5085405822415785</v>
      </c>
      <c r="E38" s="33">
        <f t="shared" si="1"/>
        <v>1.4438700435557215</v>
      </c>
      <c r="F38" s="8">
        <f>'SEKTÖR (U S D)'!F38*1.7941</f>
        <v>1812967.3458947819</v>
      </c>
      <c r="G38" s="8">
        <f>'SEKTÖR (U S D)'!G38*1.8085</f>
        <v>1954507.53047393</v>
      </c>
      <c r="H38" s="33">
        <f t="shared" si="2"/>
        <v>7.80710060220592</v>
      </c>
      <c r="I38" s="33">
        <f t="shared" si="3"/>
        <v>1.4475086768281238</v>
      </c>
      <c r="J38" s="8">
        <f>'SEKTÖR (U S D)'!J38*1.7867</f>
        <v>3170338.5828444</v>
      </c>
      <c r="K38" s="8">
        <f>'SEKTÖR (U S D)'!K38*1.7997</f>
        <v>3861255.0074237995</v>
      </c>
      <c r="L38" s="33">
        <f t="shared" si="4"/>
        <v>21.793143114686366</v>
      </c>
      <c r="M38" s="33">
        <f t="shared" si="5"/>
        <v>1.4038638928556857</v>
      </c>
    </row>
    <row r="39" spans="1:13" ht="14.25">
      <c r="A39" s="42" t="s">
        <v>147</v>
      </c>
      <c r="B39" s="8">
        <f>'SEKTÖR (U S D)'!B39*1.8161</f>
        <v>294251.450712076</v>
      </c>
      <c r="C39" s="8">
        <f>'SEKTÖR (U S D)'!C39*1.8945</f>
        <v>326777.617268145</v>
      </c>
      <c r="D39" s="33">
        <f t="shared" si="0"/>
        <v>11.05386786619305</v>
      </c>
      <c r="E39" s="33">
        <f t="shared" si="1"/>
        <v>1.4577199894867903</v>
      </c>
      <c r="F39" s="8">
        <f>'SEKTÖR (U S D)'!F39*1.7941</f>
        <v>1143036.578712259</v>
      </c>
      <c r="G39" s="8">
        <f>'SEKTÖR (U S D)'!G39*1.8085</f>
        <v>1237033.9785718399</v>
      </c>
      <c r="H39" s="33">
        <f t="shared" si="2"/>
        <v>8.22348134873147</v>
      </c>
      <c r="I39" s="33">
        <f t="shared" si="3"/>
        <v>0.9161476175432097</v>
      </c>
      <c r="J39" s="8">
        <f>'SEKTÖR (U S D)'!J39*1.7867</f>
        <v>2061914.173697</v>
      </c>
      <c r="K39" s="8">
        <f>'SEKTÖR (U S D)'!K39*1.7997</f>
        <v>2353490.0206776</v>
      </c>
      <c r="L39" s="33">
        <f t="shared" si="4"/>
        <v>14.141027337612524</v>
      </c>
      <c r="M39" s="33">
        <f t="shared" si="5"/>
        <v>0.8556750734859789</v>
      </c>
    </row>
    <row r="40" spans="1:13" ht="14.25">
      <c r="A40" s="69" t="s">
        <v>148</v>
      </c>
      <c r="B40" s="8">
        <f>'SEKTÖR (U S D)'!B40*1.8161</f>
        <v>577390.1581010419</v>
      </c>
      <c r="C40" s="8">
        <f>'SEKTÖR (U S D)'!C40*1.8945</f>
        <v>639248.9317487549</v>
      </c>
      <c r="D40" s="33">
        <f t="shared" si="0"/>
        <v>10.713513692571093</v>
      </c>
      <c r="E40" s="33">
        <f t="shared" si="1"/>
        <v>2.851621092835097</v>
      </c>
      <c r="F40" s="8">
        <f>'SEKTÖR (U S D)'!F40*1.7941</f>
        <v>3356686.36604686</v>
      </c>
      <c r="G40" s="8">
        <f>'SEKTÖR (U S D)'!G40*1.8085</f>
        <v>3626052.40544386</v>
      </c>
      <c r="H40" s="33">
        <f t="shared" si="2"/>
        <v>8.024760434029776</v>
      </c>
      <c r="I40" s="33">
        <f t="shared" si="3"/>
        <v>2.6854551531150967</v>
      </c>
      <c r="J40" s="8">
        <f>'SEKTÖR (U S D)'!J40*1.7867</f>
        <v>6649195.254075899</v>
      </c>
      <c r="K40" s="8">
        <f>'SEKTÖR (U S D)'!K40*1.7997</f>
        <v>7068855.6993936</v>
      </c>
      <c r="L40" s="33">
        <f t="shared" si="4"/>
        <v>6.311447164383588</v>
      </c>
      <c r="M40" s="33">
        <f t="shared" si="5"/>
        <v>2.5700740461601437</v>
      </c>
    </row>
    <row r="41" spans="1:13" ht="15" thickBot="1">
      <c r="A41" s="42" t="s">
        <v>79</v>
      </c>
      <c r="B41" s="8">
        <f>'SEKTÖR (U S D)'!B41*1.8161</f>
        <v>12921.722068112002</v>
      </c>
      <c r="C41" s="8">
        <f>'SEKTÖR (U S D)'!C41*1.8945</f>
        <v>15441.834335715</v>
      </c>
      <c r="D41" s="33">
        <f t="shared" si="0"/>
        <v>19.50291342221396</v>
      </c>
      <c r="E41" s="33">
        <f t="shared" si="1"/>
        <v>0.06888437088714135</v>
      </c>
      <c r="F41" s="8">
        <f>'SEKTÖR (U S D)'!F41*1.7941</f>
        <v>78165.516709819</v>
      </c>
      <c r="G41" s="8">
        <f>'SEKTÖR (U S D)'!G41*1.8085</f>
        <v>106738.087166695</v>
      </c>
      <c r="H41" s="33">
        <f t="shared" si="2"/>
        <v>36.55393280767088</v>
      </c>
      <c r="I41" s="33">
        <f t="shared" si="3"/>
        <v>0.07905024918699766</v>
      </c>
      <c r="J41" s="8">
        <f>'SEKTÖR (U S D)'!J41*1.7867</f>
        <v>130260.68029789999</v>
      </c>
      <c r="K41" s="8">
        <f>'SEKTÖR (U S D)'!K41*1.7997</f>
        <v>176038.94588490002</v>
      </c>
      <c r="L41" s="33">
        <f t="shared" si="4"/>
        <v>35.14357938428335</v>
      </c>
      <c r="M41" s="33">
        <f t="shared" si="5"/>
        <v>0.06400372919919463</v>
      </c>
    </row>
    <row r="42" spans="1:13" ht="18" thickBot="1" thickTop="1">
      <c r="A42" s="44" t="s">
        <v>17</v>
      </c>
      <c r="B42" s="51">
        <f>'SEKTÖR (U S D)'!B42*1.8161</f>
        <v>747628.9170607401</v>
      </c>
      <c r="C42" s="51">
        <f>'SEKTÖR (U S D)'!C42*1.8945</f>
        <v>819777.4008669</v>
      </c>
      <c r="D42" s="52">
        <f t="shared" si="0"/>
        <v>9.650306744395005</v>
      </c>
      <c r="E42" s="52">
        <f t="shared" si="1"/>
        <v>3.6569392792671462</v>
      </c>
      <c r="F42" s="51">
        <f>'SEKTÖR (U S D)'!F42*1.7941</f>
        <v>3460155.820949212</v>
      </c>
      <c r="G42" s="51">
        <f>'SEKTÖR (U S D)'!G42*1.8085</f>
        <v>4533762.80005018</v>
      </c>
      <c r="H42" s="52">
        <f t="shared" si="2"/>
        <v>31.02770611083201</v>
      </c>
      <c r="I42" s="52">
        <f t="shared" si="3"/>
        <v>3.3577056570162656</v>
      </c>
      <c r="J42" s="51">
        <f>'SEKTÖR (U S D)'!J42*1.7867</f>
        <v>7065813.6809294</v>
      </c>
      <c r="K42" s="51">
        <f>'SEKTÖR (U S D)'!K42*1.7997</f>
        <v>8562880.329381</v>
      </c>
      <c r="L42" s="52">
        <f t="shared" si="4"/>
        <v>21.187462846525044</v>
      </c>
      <c r="M42" s="52">
        <f t="shared" si="5"/>
        <v>3.1132671864846833</v>
      </c>
    </row>
    <row r="43" spans="1:13" ht="14.25">
      <c r="A43" s="42" t="s">
        <v>82</v>
      </c>
      <c r="B43" s="8">
        <f>'SEKTÖR (U S D)'!B43*1.8161</f>
        <v>747628.9170607401</v>
      </c>
      <c r="C43" s="8">
        <f>'SEKTÖR (U S D)'!C43*1.8945</f>
        <v>819777.4008669</v>
      </c>
      <c r="D43" s="33">
        <f t="shared" si="0"/>
        <v>9.650306744395005</v>
      </c>
      <c r="E43" s="33">
        <f t="shared" si="1"/>
        <v>3.6569392792671462</v>
      </c>
      <c r="F43" s="8">
        <f>'SEKTÖR (U S D)'!F43*1.7941</f>
        <v>3460155.820949212</v>
      </c>
      <c r="G43" s="8">
        <f>'SEKTÖR (U S D)'!G43*1.8085</f>
        <v>4533762.80005018</v>
      </c>
      <c r="H43" s="33">
        <f t="shared" si="2"/>
        <v>31.02770611083201</v>
      </c>
      <c r="I43" s="33">
        <f t="shared" si="3"/>
        <v>3.3577056570162656</v>
      </c>
      <c r="J43" s="8">
        <f>'SEKTÖR (U S D)'!J43*1.7867</f>
        <v>7065813.6809294</v>
      </c>
      <c r="K43" s="8">
        <f>'SEKTÖR (U S D)'!K43*1.7997</f>
        <v>8562880.329381</v>
      </c>
      <c r="L43" s="33">
        <f t="shared" si="4"/>
        <v>21.187462846525044</v>
      </c>
      <c r="M43" s="33">
        <f t="shared" si="5"/>
        <v>3.1132671864846833</v>
      </c>
    </row>
    <row r="44" spans="1:13" ht="18">
      <c r="A44" s="124" t="s">
        <v>168</v>
      </c>
      <c r="B44" s="122">
        <f>'SEKTÖR (U S D)'!B44*1.8161</f>
        <v>21355830.731126748</v>
      </c>
      <c r="C44" s="122">
        <f>'SEKTÖR (U S D)'!C44*1.8945</f>
        <v>22417036.167775366</v>
      </c>
      <c r="D44" s="91">
        <f>(C44-B44)/B44*100</f>
        <v>4.969160179294175</v>
      </c>
      <c r="E44" s="123">
        <f>C44/C$46*100</f>
        <v>100</v>
      </c>
      <c r="F44" s="122">
        <f>'SEKTÖR (U S D)'!F44*1.7941</f>
        <v>123461060.94824749</v>
      </c>
      <c r="G44" s="122">
        <f>'SEKTÖR (U S D)'!G44*1.8085</f>
        <v>129163216.49918823</v>
      </c>
      <c r="H44" s="91">
        <f>(G44-F44)/F44*100</f>
        <v>4.618586222364451</v>
      </c>
      <c r="I44" s="123">
        <f t="shared" si="3"/>
        <v>95.65830455729638</v>
      </c>
      <c r="J44" s="8">
        <f>'SEKTÖR (U S D)'!J44*1.7867</f>
        <v>243753310.9638762</v>
      </c>
      <c r="K44" s="8">
        <f>'SEKTÖR (U S D)'!K44*1.7997</f>
        <v>252223214.81876186</v>
      </c>
      <c r="L44" s="33">
        <f>(K44-J44)/J44*100</f>
        <v>3.4747851511813486</v>
      </c>
      <c r="M44" s="33">
        <f>K44/K$46*100</f>
        <v>91.70258466308526</v>
      </c>
    </row>
    <row r="45" spans="1:13" ht="14.25">
      <c r="A45" s="89" t="s">
        <v>122</v>
      </c>
      <c r="B45" s="122">
        <f>'SEKTÖR (U S D)'!B45*1.8161</f>
        <v>0</v>
      </c>
      <c r="C45" s="122">
        <f>'SEKTÖR (U S D)'!C45*1.8945</f>
        <v>0</v>
      </c>
      <c r="D45" s="91"/>
      <c r="E45" s="123"/>
      <c r="F45" s="122">
        <f>'SEKTÖR (U S D)'!F45*1.7941</f>
        <v>7195627.724501218</v>
      </c>
      <c r="G45" s="122">
        <f>'SEKTÖR (U S D)'!G45*1.8085</f>
        <v>5862401.085141267</v>
      </c>
      <c r="H45" s="91">
        <f>(G45-F45)/F45*100</f>
        <v>-18.528288155045804</v>
      </c>
      <c r="I45" s="123">
        <f t="shared" si="3"/>
        <v>4.341695442703632</v>
      </c>
      <c r="J45" s="8">
        <f>'SEKTÖR (U S D)'!J45*1.7867</f>
        <v>10216698.234645633</v>
      </c>
      <c r="K45" s="8">
        <f>'SEKTÖR (U S D)'!K45*1.7997</f>
        <v>22821611.611625433</v>
      </c>
      <c r="L45" s="33">
        <f t="shared" si="4"/>
        <v>123.37560616438235</v>
      </c>
      <c r="M45" s="33">
        <f t="shared" si="5"/>
        <v>8.297415336914723</v>
      </c>
    </row>
    <row r="46" spans="1:13" s="38" customFormat="1" ht="18.75" thickBot="1">
      <c r="A46" s="130" t="s">
        <v>169</v>
      </c>
      <c r="B46" s="132">
        <f>'SEKTÖR (U S D)'!B46*1.8161</f>
        <v>21355830.731126748</v>
      </c>
      <c r="C46" s="132">
        <f>'SEKTÖR (U S D)'!C46*1.8945</f>
        <v>22417036.167775366</v>
      </c>
      <c r="D46" s="131">
        <f>(C46-B46)/B46*100</f>
        <v>4.969160179294175</v>
      </c>
      <c r="E46" s="133">
        <f>C46/C$46*100</f>
        <v>100</v>
      </c>
      <c r="F46" s="132">
        <f>'SEKTÖR (U S D)'!F46*1.7941</f>
        <v>130656688.67274871</v>
      </c>
      <c r="G46" s="132">
        <f>'SEKTÖR (U S D)'!G46*1.8085</f>
        <v>135025617.5843295</v>
      </c>
      <c r="H46" s="131">
        <f>(G46-F46)/F46*100</f>
        <v>3.3438233862817968</v>
      </c>
      <c r="I46" s="133">
        <f t="shared" si="3"/>
        <v>100</v>
      </c>
      <c r="J46" s="132">
        <f>'SEKTÖR (U S D)'!J46*1.7867</f>
        <v>253970009.19852182</v>
      </c>
      <c r="K46" s="132">
        <f>'SEKTÖR (U S D)'!K46*1.7997</f>
        <v>275044826.4303873</v>
      </c>
      <c r="L46" s="131">
        <f t="shared" si="4"/>
        <v>8.298151934700233</v>
      </c>
      <c r="M46" s="133">
        <f t="shared" si="5"/>
        <v>100</v>
      </c>
    </row>
    <row r="47" spans="1:13" s="38" customFormat="1" ht="18">
      <c r="A47" s="93"/>
      <c r="B47" s="94"/>
      <c r="C47" s="94"/>
      <c r="D47" s="95"/>
      <c r="E47" s="96"/>
      <c r="F47" s="96"/>
      <c r="G47" s="96"/>
      <c r="H47" s="96"/>
      <c r="I47" s="96"/>
      <c r="J47" s="94"/>
      <c r="K47" s="94"/>
      <c r="L47" s="95"/>
      <c r="M47" s="96"/>
    </row>
    <row r="48" ht="12.75">
      <c r="A48" s="62" t="s">
        <v>174</v>
      </c>
    </row>
    <row r="49" ht="12.75">
      <c r="A49" s="62" t="s">
        <v>167</v>
      </c>
    </row>
    <row r="51" ht="12.75">
      <c r="A51" s="160" t="s">
        <v>105</v>
      </c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">
      <selection activeCell="A6" sqref="A6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72" t="s">
        <v>116</v>
      </c>
      <c r="B5" s="173"/>
      <c r="C5" s="173"/>
      <c r="D5" s="173"/>
      <c r="E5" s="173"/>
      <c r="F5" s="173"/>
      <c r="G5" s="177"/>
    </row>
    <row r="6" spans="1:7" ht="50.25" customHeight="1" thickBot="1" thickTop="1">
      <c r="A6" s="39"/>
      <c r="B6" s="174" t="s">
        <v>176</v>
      </c>
      <c r="C6" s="176"/>
      <c r="D6" s="174" t="s">
        <v>177</v>
      </c>
      <c r="E6" s="175"/>
      <c r="F6" s="174" t="s">
        <v>163</v>
      </c>
      <c r="G6" s="176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8.881630508115009</v>
      </c>
      <c r="C8" s="52">
        <f>'SEKTÖR (TL)'!D8</f>
        <v>13.581988325325629</v>
      </c>
      <c r="D8" s="52">
        <f>'SEKTÖR (U S D)'!H8</f>
        <v>9.872786163306808</v>
      </c>
      <c r="E8" s="52">
        <f>'SEKTÖR (TL)'!H8</f>
        <v>10.754659035917939</v>
      </c>
      <c r="F8" s="52">
        <f>'SEKTÖR (U S D)'!L8</f>
        <v>6.4310953684430165</v>
      </c>
      <c r="G8" s="52">
        <f>'SEKTÖR (TL)'!L8</f>
        <v>7.2054862789426934</v>
      </c>
    </row>
    <row r="9" spans="1:7" s="56" customFormat="1" ht="15.75">
      <c r="A9" s="53" t="s">
        <v>73</v>
      </c>
      <c r="B9" s="55">
        <f>'SEKTÖR (U S D)'!D9</f>
        <v>7.6249230442859295</v>
      </c>
      <c r="C9" s="55">
        <f>'SEKTÖR (TL)'!D9</f>
        <v>12.271029517867781</v>
      </c>
      <c r="D9" s="55">
        <f>'SEKTÖR (U S D)'!H9</f>
        <v>7.839476443610903</v>
      </c>
      <c r="E9" s="55">
        <f>'SEKTÖR (TL)'!H9</f>
        <v>8.705029345226206</v>
      </c>
      <c r="F9" s="55">
        <f>'SEKTÖR (U S D)'!L9</f>
        <v>3.3993104223822694</v>
      </c>
      <c r="G9" s="55">
        <f>'SEKTÖR (TL)'!L9</f>
        <v>4.1516421151628</v>
      </c>
    </row>
    <row r="10" spans="1:7" ht="14.25">
      <c r="A10" s="42" t="s">
        <v>3</v>
      </c>
      <c r="B10" s="33">
        <f>'SEKTÖR (U S D)'!D10</f>
        <v>16.572661277363647</v>
      </c>
      <c r="C10" s="33">
        <f>'SEKTÖR (TL)'!D10</f>
        <v>21.605036501274938</v>
      </c>
      <c r="D10" s="33">
        <f>'SEKTÖR (U S D)'!H10</f>
        <v>8.360524431152271</v>
      </c>
      <c r="E10" s="33">
        <f>'SEKTÖR (TL)'!H10</f>
        <v>9.230259424635676</v>
      </c>
      <c r="F10" s="33">
        <f>'SEKTÖR (U S D)'!L10</f>
        <v>4.813318489586563</v>
      </c>
      <c r="G10" s="33">
        <f>'SEKTÖR (TL)'!L10</f>
        <v>5.575938481954961</v>
      </c>
    </row>
    <row r="11" spans="1:7" ht="14.25">
      <c r="A11" s="42" t="s">
        <v>4</v>
      </c>
      <c r="B11" s="33">
        <f>'SEKTÖR (U S D)'!D11</f>
        <v>-2.721673278933037</v>
      </c>
      <c r="C11" s="33">
        <f>'SEKTÖR (TL)'!D11</f>
        <v>1.4777765393212627</v>
      </c>
      <c r="D11" s="33">
        <f>'SEKTÖR (U S D)'!H11</f>
        <v>0.3713009266882897</v>
      </c>
      <c r="E11" s="33">
        <f>'SEKTÖR (TL)'!H11</f>
        <v>1.1769119480049952</v>
      </c>
      <c r="F11" s="33">
        <f>'SEKTÖR (U S D)'!L11</f>
        <v>-2.1468198101231204</v>
      </c>
      <c r="G11" s="33">
        <f>'SEKTÖR (TL)'!L11</f>
        <v>-1.4348416702740132</v>
      </c>
    </row>
    <row r="12" spans="1:7" ht="14.25">
      <c r="A12" s="42" t="s">
        <v>5</v>
      </c>
      <c r="B12" s="33">
        <f>'SEKTÖR (U S D)'!D12</f>
        <v>4.79508115040696</v>
      </c>
      <c r="C12" s="33">
        <f>'SEKTÖR (TL)'!D12</f>
        <v>9.319024965280553</v>
      </c>
      <c r="D12" s="33">
        <f>'SEKTÖR (U S D)'!H12</f>
        <v>5.658803280260101</v>
      </c>
      <c r="E12" s="33">
        <f>'SEKTÖR (TL)'!H12</f>
        <v>6.506853426425714</v>
      </c>
      <c r="F12" s="33">
        <f>'SEKTÖR (U S D)'!L12</f>
        <v>3.2248428047974875</v>
      </c>
      <c r="G12" s="33">
        <f>'SEKTÖR (TL)'!L12</f>
        <v>3.9759050740437973</v>
      </c>
    </row>
    <row r="13" spans="1:7" ht="14.25">
      <c r="A13" s="42" t="s">
        <v>6</v>
      </c>
      <c r="B13" s="33">
        <f>'SEKTÖR (U S D)'!D13</f>
        <v>11.390213970222819</v>
      </c>
      <c r="C13" s="33">
        <f>'SEKTÖR (TL)'!D13</f>
        <v>16.19886590308196</v>
      </c>
      <c r="D13" s="33">
        <f>'SEKTÖR (U S D)'!H13</f>
        <v>9.417074676695995</v>
      </c>
      <c r="E13" s="33">
        <f>'SEKTÖR (TL)'!H13</f>
        <v>10.295289868348869</v>
      </c>
      <c r="F13" s="33">
        <f>'SEKTÖR (U S D)'!L13</f>
        <v>3.226363308711475</v>
      </c>
      <c r="G13" s="33">
        <f>'SEKTÖR (TL)'!L13</f>
        <v>3.977436641119425</v>
      </c>
    </row>
    <row r="14" spans="1:7" ht="14.25">
      <c r="A14" s="42" t="s">
        <v>7</v>
      </c>
      <c r="B14" s="33">
        <f>'SEKTÖR (U S D)'!D14</f>
        <v>-17.152204941137335</v>
      </c>
      <c r="C14" s="33">
        <f>'SEKTÖR (TL)'!D14</f>
        <v>-13.57571293485198</v>
      </c>
      <c r="D14" s="33">
        <f>'SEKTÖR (U S D)'!H14</f>
        <v>0.5368133162971782</v>
      </c>
      <c r="E14" s="33">
        <f>'SEKTÖR (TL)'!H14</f>
        <v>1.3437527911060958</v>
      </c>
      <c r="F14" s="33">
        <f>'SEKTÖR (U S D)'!L14</f>
        <v>-0.6452008794953237</v>
      </c>
      <c r="G14" s="33">
        <f>'SEKTÖR (TL)'!L14</f>
        <v>0.07770301515211307</v>
      </c>
    </row>
    <row r="15" spans="1:7" ht="14.25">
      <c r="A15" s="42" t="s">
        <v>8</v>
      </c>
      <c r="B15" s="33">
        <f>'SEKTÖR (U S D)'!D15</f>
        <v>137.9256644087595</v>
      </c>
      <c r="C15" s="33">
        <f>'SEKTÖR (TL)'!D15</f>
        <v>148.1967794848273</v>
      </c>
      <c r="D15" s="33">
        <f>'SEKTÖR (U S D)'!H15</f>
        <v>182.83866762734883</v>
      </c>
      <c r="E15" s="33">
        <f>'SEKTÖR (TL)'!H15</f>
        <v>185.10881801686656</v>
      </c>
      <c r="F15" s="33">
        <f>'SEKTÖR (U S D)'!L15</f>
        <v>103.56147742129235</v>
      </c>
      <c r="G15" s="33">
        <f>'SEKTÖR (TL)'!L15</f>
        <v>105.04258740420885</v>
      </c>
    </row>
    <row r="16" spans="1:7" ht="14.25">
      <c r="A16" s="42" t="s">
        <v>137</v>
      </c>
      <c r="B16" s="33">
        <f>'SEKTÖR (U S D)'!D16</f>
        <v>-7.441497748384034</v>
      </c>
      <c r="C16" s="33">
        <f>'SEKTÖR (TL)'!D16</f>
        <v>-3.445800057438221</v>
      </c>
      <c r="D16" s="33">
        <f>'SEKTÖR (U S D)'!H16</f>
        <v>-0.19765419596435443</v>
      </c>
      <c r="E16" s="33">
        <f>'SEKTÖR (TL)'!H16</f>
        <v>0.6033902160406196</v>
      </c>
      <c r="F16" s="33">
        <f>'SEKTÖR (U S D)'!L16</f>
        <v>-4.3947433453635245</v>
      </c>
      <c r="G16" s="33">
        <f>'SEKTÖR (TL)'!L16</f>
        <v>-3.699121060419043</v>
      </c>
    </row>
    <row r="17" spans="1:7" ht="14.25">
      <c r="A17" s="69" t="s">
        <v>139</v>
      </c>
      <c r="B17" s="33">
        <f>'SEKTÖR (U S D)'!D17</f>
        <v>43.1347538754922</v>
      </c>
      <c r="C17" s="33">
        <f>'SEKTÖR (TL)'!D17</f>
        <v>49.313799469808906</v>
      </c>
      <c r="D17" s="33">
        <f>'SEKTÖR (U S D)'!H17</f>
        <v>9.202081966058874</v>
      </c>
      <c r="E17" s="33">
        <f>'SEKTÖR (TL)'!H17</f>
        <v>10.078571559900501</v>
      </c>
      <c r="F17" s="33">
        <f>'SEKTÖR (U S D)'!L17</f>
        <v>6.447370418090925</v>
      </c>
      <c r="G17" s="33">
        <f>'SEKTÖR (TL)'!L17</f>
        <v>7.221879745585862</v>
      </c>
    </row>
    <row r="18" spans="1:7" s="56" customFormat="1" ht="15.75">
      <c r="A18" s="41" t="s">
        <v>74</v>
      </c>
      <c r="B18" s="32">
        <f>'SEKTÖR (U S D)'!D18</f>
        <v>20.571382247702303</v>
      </c>
      <c r="C18" s="32">
        <f>'SEKTÖR (TL)'!D18</f>
        <v>25.776379972618248</v>
      </c>
      <c r="D18" s="32">
        <f>'SEKTÖR (U S D)'!H18</f>
        <v>21.26277876933558</v>
      </c>
      <c r="E18" s="32">
        <f>'SEKTÖR (TL)'!H18</f>
        <v>22.236071235908476</v>
      </c>
      <c r="F18" s="32">
        <f>'SEKTÖR (U S D)'!L18</f>
        <v>18.4279798837476</v>
      </c>
      <c r="G18" s="32">
        <f>'SEKTÖR (TL)'!L18</f>
        <v>19.289659929915796</v>
      </c>
    </row>
    <row r="19" spans="1:7" ht="14.25">
      <c r="A19" s="42" t="s">
        <v>108</v>
      </c>
      <c r="B19" s="33">
        <f>'SEKTÖR (U S D)'!D19</f>
        <v>20.571382247702303</v>
      </c>
      <c r="C19" s="33">
        <f>'SEKTÖR (TL)'!D19</f>
        <v>25.776379972618248</v>
      </c>
      <c r="D19" s="33">
        <f>'SEKTÖR (U S D)'!H19</f>
        <v>21.26277876933558</v>
      </c>
      <c r="E19" s="33">
        <f>'SEKTÖR (TL)'!H19</f>
        <v>22.236071235908476</v>
      </c>
      <c r="F19" s="33">
        <f>'SEKTÖR (U S D)'!L19</f>
        <v>18.4279798837476</v>
      </c>
      <c r="G19" s="33">
        <f>'SEKTÖR (TL)'!L19</f>
        <v>19.289659929915796</v>
      </c>
    </row>
    <row r="20" spans="1:7" s="56" customFormat="1" ht="15.75">
      <c r="A20" s="41" t="s">
        <v>75</v>
      </c>
      <c r="B20" s="32">
        <f>'SEKTÖR (U S D)'!D20</f>
        <v>8.287832756158446</v>
      </c>
      <c r="C20" s="32">
        <f>'SEKTÖR (TL)'!D20</f>
        <v>12.962556663477873</v>
      </c>
      <c r="D20" s="32">
        <f>'SEKTÖR (U S D)'!H20</f>
        <v>12.343955425921193</v>
      </c>
      <c r="E20" s="32">
        <f>'SEKTÖR (TL)'!H20</f>
        <v>13.245662665279804</v>
      </c>
      <c r="F20" s="32">
        <f>'SEKTÖR (U S D)'!L20</f>
        <v>12.742491185856425</v>
      </c>
      <c r="G20" s="32">
        <f>'SEKTÖR (TL)'!L20</f>
        <v>13.562803709176588</v>
      </c>
    </row>
    <row r="21" spans="1:7" ht="15" thickBot="1">
      <c r="A21" s="42" t="s">
        <v>9</v>
      </c>
      <c r="B21" s="33">
        <f>'SEKTÖR (U S D)'!D21</f>
        <v>8.287832756158446</v>
      </c>
      <c r="C21" s="33">
        <f>'SEKTÖR (TL)'!D21</f>
        <v>12.962556663477873</v>
      </c>
      <c r="D21" s="33">
        <f>'SEKTÖR (U S D)'!H21</f>
        <v>12.343955425921193</v>
      </c>
      <c r="E21" s="33">
        <f>'SEKTÖR (TL)'!H21</f>
        <v>13.245662665279804</v>
      </c>
      <c r="F21" s="33">
        <f>'SEKTÖR (U S D)'!L21</f>
        <v>12.742491185856425</v>
      </c>
      <c r="G21" s="33">
        <f>'SEKTÖR (TL)'!L21</f>
        <v>13.562803709176588</v>
      </c>
    </row>
    <row r="22" spans="1:7" ht="18" thickBot="1" thickTop="1">
      <c r="A22" s="44" t="s">
        <v>10</v>
      </c>
      <c r="B22" s="52">
        <f>'SEKTÖR (U S D)'!D22</f>
        <v>-0.8395132232970346</v>
      </c>
      <c r="C22" s="52">
        <f>'SEKTÖR (TL)'!D22</f>
        <v>3.4411883698385437</v>
      </c>
      <c r="D22" s="52">
        <f>'SEKTÖR (U S D)'!H22</f>
        <v>1.9328539948200194</v>
      </c>
      <c r="E22" s="52">
        <f>'SEKTÖR (TL)'!H22</f>
        <v>2.7509985227311784</v>
      </c>
      <c r="F22" s="52">
        <f>'SEKTÖR (U S D)'!L22</f>
        <v>1.5016978066308049</v>
      </c>
      <c r="G22" s="52">
        <f>'SEKTÖR (TL)'!L22</f>
        <v>2.2402225010317722</v>
      </c>
    </row>
    <row r="23" spans="1:7" s="56" customFormat="1" ht="15.75">
      <c r="A23" s="41" t="s">
        <v>76</v>
      </c>
      <c r="B23" s="32">
        <f>'SEKTÖR (U S D)'!D23</f>
        <v>5.104922547590631</v>
      </c>
      <c r="C23" s="32">
        <f>'SEKTÖR (TL)'!D23</f>
        <v>9.64224203866002</v>
      </c>
      <c r="D23" s="32">
        <f>'SEKTÖR (U S D)'!H23</f>
        <v>8.877091399407597</v>
      </c>
      <c r="E23" s="32">
        <f>'SEKTÖR (TL)'!H23</f>
        <v>9.750972518716141</v>
      </c>
      <c r="F23" s="32">
        <f>'SEKTÖR (U S D)'!L23</f>
        <v>7.452947533109692</v>
      </c>
      <c r="G23" s="32">
        <f>'SEKTÖR (TL)'!L23</f>
        <v>8.23477342325937</v>
      </c>
    </row>
    <row r="24" spans="1:7" ht="14.25">
      <c r="A24" s="42" t="s">
        <v>11</v>
      </c>
      <c r="B24" s="33">
        <f>'SEKTÖR (U S D)'!D24</f>
        <v>1.6247415374039353</v>
      </c>
      <c r="C24" s="33">
        <f>'SEKTÖR (TL)'!D24</f>
        <v>6.011823601460136</v>
      </c>
      <c r="D24" s="33">
        <f>'SEKTÖR (U S D)'!H24</f>
        <v>6.638892302899819</v>
      </c>
      <c r="E24" s="33">
        <f>'SEKTÖR (TL)'!H24</f>
        <v>7.494808945874985</v>
      </c>
      <c r="F24" s="33">
        <f>'SEKTÖR (U S D)'!L24</f>
        <v>4.441487446969782</v>
      </c>
      <c r="G24" s="33">
        <f>'SEKTÖR (TL)'!L24</f>
        <v>5.201402002748929</v>
      </c>
    </row>
    <row r="25" spans="1:7" ht="14.25">
      <c r="A25" s="42" t="s">
        <v>12</v>
      </c>
      <c r="B25" s="33">
        <f>'SEKTÖR (U S D)'!D25</f>
        <v>5.193522590919356</v>
      </c>
      <c r="C25" s="33">
        <f>'SEKTÖR (TL)'!D25</f>
        <v>9.734666895268274</v>
      </c>
      <c r="D25" s="33">
        <f>'SEKTÖR (U S D)'!H25</f>
        <v>15.41196581802205</v>
      </c>
      <c r="E25" s="33">
        <f>'SEKTÖR (TL)'!H25</f>
        <v>16.338297855132303</v>
      </c>
      <c r="F25" s="33">
        <f>'SEKTÖR (U S D)'!L25</f>
        <v>12.63603106895462</v>
      </c>
      <c r="G25" s="33">
        <f>'SEKTÖR (TL)'!L25</f>
        <v>13.455568990204082</v>
      </c>
    </row>
    <row r="26" spans="1:7" ht="14.25">
      <c r="A26" s="42" t="s">
        <v>13</v>
      </c>
      <c r="B26" s="33">
        <f>'SEKTÖR (U S D)'!D26</f>
        <v>19.35048490267517</v>
      </c>
      <c r="C26" s="33">
        <f>'SEKTÖR (TL)'!D26</f>
        <v>24.502777186343312</v>
      </c>
      <c r="D26" s="33">
        <f>'SEKTÖR (U S D)'!H26</f>
        <v>13.06671674230368</v>
      </c>
      <c r="E26" s="33">
        <f>'SEKTÖR (TL)'!H26</f>
        <v>13.97422508692726</v>
      </c>
      <c r="F26" s="33">
        <f>'SEKTÖR (U S D)'!L26</f>
        <v>15.762657510592875</v>
      </c>
      <c r="G26" s="33">
        <f>'SEKTÖR (TL)'!L26</f>
        <v>16.604944714733318</v>
      </c>
    </row>
    <row r="27" spans="1:7" s="56" customFormat="1" ht="15.75">
      <c r="A27" s="41" t="s">
        <v>77</v>
      </c>
      <c r="B27" s="32">
        <f>'SEKTÖR (U S D)'!D27</f>
        <v>-3.5292550745546105</v>
      </c>
      <c r="C27" s="32">
        <f>'SEKTÖR (TL)'!D27</f>
        <v>0.6353318987149803</v>
      </c>
      <c r="D27" s="32">
        <f>'SEKTÖR (U S D)'!H27</f>
        <v>-1.661235166796154</v>
      </c>
      <c r="E27" s="32">
        <f>'SEKTÖR (TL)'!H27</f>
        <v>-0.8719379071126764</v>
      </c>
      <c r="F27" s="32">
        <f>'SEKTÖR (U S D)'!L27</f>
        <v>5.22775404848093</v>
      </c>
      <c r="G27" s="32">
        <f>'SEKTÖR (TL)'!L27</f>
        <v>5.99338946720275</v>
      </c>
    </row>
    <row r="28" spans="1:7" ht="14.25">
      <c r="A28" s="42" t="s">
        <v>14</v>
      </c>
      <c r="B28" s="33">
        <f>'SEKTÖR (U S D)'!D28</f>
        <v>-3.5292550745546105</v>
      </c>
      <c r="C28" s="33">
        <f>'SEKTÖR (TL)'!D28</f>
        <v>0.6353318987149803</v>
      </c>
      <c r="D28" s="33">
        <f>'SEKTÖR (U S D)'!H28</f>
        <v>-1.661235166796154</v>
      </c>
      <c r="E28" s="33">
        <f>'SEKTÖR (TL)'!H28</f>
        <v>-0.8719379071126764</v>
      </c>
      <c r="F28" s="33">
        <f>'SEKTÖR (U S D)'!L28</f>
        <v>5.22775404848093</v>
      </c>
      <c r="G28" s="33">
        <f>'SEKTÖR (TL)'!L28</f>
        <v>5.99338946720275</v>
      </c>
    </row>
    <row r="29" spans="1:7" s="56" customFormat="1" ht="15.75">
      <c r="A29" s="41" t="s">
        <v>78</v>
      </c>
      <c r="B29" s="32">
        <f>'SEKTÖR (U S D)'!D29</f>
        <v>-1.0794595370230082</v>
      </c>
      <c r="C29" s="32">
        <f>'SEKTÖR (TL)'!D29</f>
        <v>3.1908837107592807</v>
      </c>
      <c r="D29" s="32">
        <f>'SEKTÖR (U S D)'!H29</f>
        <v>1.7586447016148414</v>
      </c>
      <c r="E29" s="32">
        <f>'SEKTÖR (TL)'!H29</f>
        <v>2.5753909720029156</v>
      </c>
      <c r="F29" s="32">
        <f>'SEKTÖR (U S D)'!L29</f>
        <v>0.014765392309841802</v>
      </c>
      <c r="G29" s="32">
        <f>'SEKTÖR (TL)'!L29</f>
        <v>0.742471190765121</v>
      </c>
    </row>
    <row r="30" spans="1:7" ht="14.25">
      <c r="A30" s="42" t="s">
        <v>15</v>
      </c>
      <c r="B30" s="33">
        <f>'SEKTÖR (U S D)'!D30</f>
        <v>3.81322966700199</v>
      </c>
      <c r="C30" s="33">
        <f>'SEKTÖR (TL)'!D30</f>
        <v>8.294787513977896</v>
      </c>
      <c r="D30" s="33">
        <f>'SEKTÖR (U S D)'!H30</f>
        <v>6.717838757072441</v>
      </c>
      <c r="E30" s="33">
        <f>'SEKTÖR (TL)'!H30</f>
        <v>7.574389048640275</v>
      </c>
      <c r="F30" s="33">
        <f>'SEKTÖR (U S D)'!L30</f>
        <v>4.214330313244363</v>
      </c>
      <c r="G30" s="33">
        <f>'SEKTÖR (TL)'!L30</f>
        <v>4.972592077430963</v>
      </c>
    </row>
    <row r="31" spans="1:7" ht="14.25">
      <c r="A31" s="42" t="s">
        <v>119</v>
      </c>
      <c r="B31" s="33">
        <f>'SEKTÖR (U S D)'!D31</f>
        <v>12.503973988359995</v>
      </c>
      <c r="C31" s="33">
        <f>'SEKTÖR (TL)'!D31</f>
        <v>17.360706305240907</v>
      </c>
      <c r="D31" s="33">
        <f>'SEKTÖR (U S D)'!H31</f>
        <v>5.353986019020995</v>
      </c>
      <c r="E31" s="33">
        <f>'SEKTÖR (TL)'!H31</f>
        <v>6.199589607825354</v>
      </c>
      <c r="F31" s="33">
        <f>'SEKTÖR (U S D)'!L31</f>
        <v>-1.6833846778407273</v>
      </c>
      <c r="G31" s="33">
        <f>'SEKTÖR (TL)'!L31</f>
        <v>-0.9680345915430381</v>
      </c>
    </row>
    <row r="32" spans="1:7" ht="14.25">
      <c r="A32" s="42" t="s">
        <v>120</v>
      </c>
      <c r="B32" s="33">
        <f>'SEKTÖR (U S D)'!D32</f>
        <v>31.694731062198706</v>
      </c>
      <c r="C32" s="33">
        <f>'SEKTÖR (TL)'!D32</f>
        <v>37.379917403962025</v>
      </c>
      <c r="D32" s="33">
        <f>'SEKTÖR (U S D)'!H32</f>
        <v>29.172996977579086</v>
      </c>
      <c r="E32" s="33">
        <f>'SEKTÖR (TL)'!H32</f>
        <v>30.209779295441606</v>
      </c>
      <c r="F32" s="33">
        <f>'SEKTÖR (U S D)'!L32</f>
        <v>-6.3278910430308395</v>
      </c>
      <c r="G32" s="33">
        <f>'SEKTÖR (TL)'!L32</f>
        <v>-5.646334309141197</v>
      </c>
    </row>
    <row r="33" spans="1:7" ht="14.25">
      <c r="A33" s="42" t="s">
        <v>32</v>
      </c>
      <c r="B33" s="33">
        <f>'SEKTÖR (U S D)'!D33</f>
        <v>-3.0963534471000953</v>
      </c>
      <c r="C33" s="33">
        <f>'SEKTÖR (TL)'!D33</f>
        <v>1.0869216422382475</v>
      </c>
      <c r="D33" s="33">
        <f>'SEKTÖR (U S D)'!H33</f>
        <v>-8.367305792298154</v>
      </c>
      <c r="E33" s="33">
        <f>'SEKTÖR (TL)'!H33</f>
        <v>-7.631833523979272</v>
      </c>
      <c r="F33" s="33">
        <f>'SEKTÖR (U S D)'!L33</f>
        <v>-6.460040057371116</v>
      </c>
      <c r="G33" s="33">
        <f>'SEKTÖR (TL)'!L33</f>
        <v>-5.779444837550108</v>
      </c>
    </row>
    <row r="34" spans="1:7" ht="14.25">
      <c r="A34" s="42" t="s">
        <v>31</v>
      </c>
      <c r="B34" s="33">
        <f>'SEKTÖR (U S D)'!D34</f>
        <v>-0.6048760008366123</v>
      </c>
      <c r="C34" s="33">
        <f>'SEKTÖR (TL)'!D34</f>
        <v>3.6859547472138314</v>
      </c>
      <c r="D34" s="33">
        <f>'SEKTÖR (U S D)'!H34</f>
        <v>7.415320283221067</v>
      </c>
      <c r="E34" s="33">
        <f>'SEKTÖR (TL)'!H34</f>
        <v>8.277468776659767</v>
      </c>
      <c r="F34" s="33">
        <f>'SEKTÖR (U S D)'!L34</f>
        <v>5.909219124259393</v>
      </c>
      <c r="G34" s="33">
        <f>'SEKTÖR (TL)'!L34</f>
        <v>6.679812871735409</v>
      </c>
    </row>
    <row r="35" spans="1:7" ht="14.25">
      <c r="A35" s="42" t="s">
        <v>16</v>
      </c>
      <c r="B35" s="33">
        <f>'SEKTÖR (U S D)'!D35</f>
        <v>-2.071108243049779</v>
      </c>
      <c r="C35" s="33">
        <f>'SEKTÖR (TL)'!D35</f>
        <v>2.156426096328497</v>
      </c>
      <c r="D35" s="33">
        <f>'SEKTÖR (U S D)'!H35</f>
        <v>4.298409644660109</v>
      </c>
      <c r="E35" s="33">
        <f>'SEKTÖR (TL)'!H35</f>
        <v>5.135540851885514</v>
      </c>
      <c r="F35" s="33">
        <f>'SEKTÖR (U S D)'!L35</f>
        <v>2.4032589335548615</v>
      </c>
      <c r="G35" s="33">
        <f>'SEKTÖR (TL)'!L35</f>
        <v>3.14834337198114</v>
      </c>
    </row>
    <row r="36" spans="1:7" ht="14.25">
      <c r="A36" s="42" t="s">
        <v>136</v>
      </c>
      <c r="B36" s="33">
        <f>'SEKTÖR (U S D)'!D36</f>
        <v>-22.86166364546097</v>
      </c>
      <c r="C36" s="33">
        <f>'SEKTÖR (TL)'!D36</f>
        <v>-19.53164571131864</v>
      </c>
      <c r="D36" s="33">
        <f>'SEKTÖR (U S D)'!H36</f>
        <v>-7.031449219363861</v>
      </c>
      <c r="E36" s="33">
        <f>'SEKTÖR (TL)'!H36</f>
        <v>-6.2852549541383125</v>
      </c>
      <c r="F36" s="33">
        <f>'SEKTÖR (U S D)'!L36</f>
        <v>-4.189033774687122</v>
      </c>
      <c r="G36" s="33">
        <f>'SEKTÖR (TL)'!L36</f>
        <v>-3.4919147502683137</v>
      </c>
    </row>
    <row r="37" spans="1:7" ht="14.25">
      <c r="A37" s="42" t="s">
        <v>145</v>
      </c>
      <c r="B37" s="33">
        <f>'SEKTÖR (U S D)'!D37</f>
        <v>-7.437743555374183</v>
      </c>
      <c r="C37" s="33">
        <f>'SEKTÖR (TL)'!D37</f>
        <v>-3.4418837980597825</v>
      </c>
      <c r="D37" s="33">
        <f>'SEKTÖR (U S D)'!H37</f>
        <v>2.0281080849560746</v>
      </c>
      <c r="E37" s="33">
        <f>'SEKTÖR (TL)'!H37</f>
        <v>2.847017151576307</v>
      </c>
      <c r="F37" s="33">
        <f>'SEKTÖR (U S D)'!L37</f>
        <v>-1.2535945889306848</v>
      </c>
      <c r="G37" s="33">
        <f>'SEKTÖR (TL)'!L37</f>
        <v>-0.5351173569701493</v>
      </c>
    </row>
    <row r="38" spans="1:7" ht="14.25">
      <c r="A38" s="69" t="s">
        <v>144</v>
      </c>
      <c r="B38" s="33">
        <f>'SEKTÖR (U S D)'!D38</f>
        <v>3.0595199532377513</v>
      </c>
      <c r="C38" s="33">
        <f>'SEKTÖR (TL)'!D38</f>
        <v>7.5085405822415785</v>
      </c>
      <c r="D38" s="33">
        <f>'SEKTÖR (U S D)'!H38</f>
        <v>6.948697368215448</v>
      </c>
      <c r="E38" s="33">
        <f>'SEKTÖR (TL)'!H38</f>
        <v>7.80710060220592</v>
      </c>
      <c r="F38" s="33">
        <f>'SEKTÖR (U S D)'!L38</f>
        <v>20.913379342673846</v>
      </c>
      <c r="G38" s="33">
        <f>'SEKTÖR (TL)'!L38</f>
        <v>21.793143114686366</v>
      </c>
    </row>
    <row r="39" spans="1:7" ht="15" thickBot="1">
      <c r="A39" s="42" t="s">
        <v>79</v>
      </c>
      <c r="B39" s="33">
        <f>'SEKTÖR (U S D)'!D41</f>
        <v>14.557530253936543</v>
      </c>
      <c r="C39" s="33">
        <f>'SEKTÖR (TL)'!D41</f>
        <v>19.50291342221396</v>
      </c>
      <c r="D39" s="33">
        <f>'SEKTÖR (U S D)'!H39</f>
        <v>7.361762724776959</v>
      </c>
      <c r="E39" s="33">
        <f>'SEKTÖR (TL)'!H39</f>
        <v>8.22348134873147</v>
      </c>
      <c r="F39" s="33">
        <f>'SEKTÖR (U S D)'!L39</f>
        <v>13.316538058627719</v>
      </c>
      <c r="G39" s="33">
        <f>'SEKTÖR (TL)'!L39</f>
        <v>14.141027337612524</v>
      </c>
    </row>
    <row r="40" spans="1:7" ht="18" thickBot="1" thickTop="1">
      <c r="A40" s="44" t="s">
        <v>17</v>
      </c>
      <c r="B40" s="52">
        <f>'SEKTÖR (U S D)'!D42</f>
        <v>5.112653512006215</v>
      </c>
      <c r="C40" s="52">
        <f>'SEKTÖR (TL)'!D42</f>
        <v>9.650306744395005</v>
      </c>
      <c r="D40" s="52">
        <f>'SEKTÖR (U S D)'!H40</f>
        <v>7.164624105442527</v>
      </c>
      <c r="E40" s="52">
        <f>'SEKTÖR (TL)'!H40</f>
        <v>8.024760434029776</v>
      </c>
      <c r="F40" s="52">
        <f>'SEKTÖR (U S D)'!L40</f>
        <v>5.543514279382198</v>
      </c>
      <c r="G40" s="52">
        <f>'SEKTÖR (TL)'!L40</f>
        <v>6.311447164383588</v>
      </c>
    </row>
    <row r="41" spans="1:7" ht="14.25">
      <c r="A41" s="42" t="s">
        <v>82</v>
      </c>
      <c r="B41" s="33">
        <f>'SEKTÖR (U S D)'!D43</f>
        <v>5.112653512006215</v>
      </c>
      <c r="C41" s="33">
        <f>'SEKTÖR (TL)'!D43</f>
        <v>9.650306744395005</v>
      </c>
      <c r="D41" s="33">
        <f>'SEKTÖR (U S D)'!H41</f>
        <v>35.46663580328579</v>
      </c>
      <c r="E41" s="33">
        <f>'SEKTÖR (TL)'!H41</f>
        <v>36.55393280767088</v>
      </c>
      <c r="F41" s="33">
        <f>'SEKTÖR (U S D)'!L41</f>
        <v>34.167379722119826</v>
      </c>
      <c r="G41" s="33">
        <f>'SEKTÖR (TL)'!L41</f>
        <v>35.14357938428335</v>
      </c>
    </row>
    <row r="42" spans="1:7" ht="18">
      <c r="A42" s="2" t="s">
        <v>18</v>
      </c>
      <c r="B42" s="1">
        <f>'SEKTÖR (U S D)'!D44</f>
        <v>0.6252266041784794</v>
      </c>
      <c r="C42" s="1">
        <f>'SEKTÖR (TL)'!D44</f>
        <v>4.969160179294175</v>
      </c>
      <c r="D42" s="1">
        <f>'SEKTÖR (U S D)'!H42</f>
        <v>29.984411132675536</v>
      </c>
      <c r="E42" s="1">
        <f>'SEKTÖR (TL)'!H42</f>
        <v>31.02770611083201</v>
      </c>
      <c r="F42" s="1">
        <f>'SEKTÖR (U S D)'!L42</f>
        <v>20.3120741611859</v>
      </c>
      <c r="G42" s="1">
        <f>'SEKTÖR (TL)'!L42</f>
        <v>21.187462846525044</v>
      </c>
    </row>
    <row r="43" spans="1:7" ht="14.25">
      <c r="A43" s="89" t="s">
        <v>122</v>
      </c>
      <c r="B43" s="97"/>
      <c r="C43" s="97"/>
      <c r="D43" s="91">
        <f>'SEKTÖR (U S D)'!H43</f>
        <v>29.984411132675536</v>
      </c>
      <c r="E43" s="91">
        <f>'SEKTÖR (TL)'!H43</f>
        <v>31.02770611083201</v>
      </c>
      <c r="F43" s="91">
        <f>'SEKTÖR (U S D)'!L43</f>
        <v>20.3120741611859</v>
      </c>
      <c r="G43" s="91">
        <f>'SEKTÖR (TL)'!L43</f>
        <v>21.187462846525044</v>
      </c>
    </row>
    <row r="44" spans="1:7" s="38" customFormat="1" ht="18.75" thickBot="1">
      <c r="A44" s="130" t="s">
        <v>18</v>
      </c>
      <c r="B44" s="131">
        <f>'SEKTÖR (U S D)'!D46</f>
        <v>0.6252266041784794</v>
      </c>
      <c r="C44" s="131">
        <f>'SEKTÖR (TL)'!D46</f>
        <v>4.969160179294175</v>
      </c>
      <c r="D44" s="131">
        <f>'SEKTÖR (U S D)'!H44</f>
        <v>3.785571214566799</v>
      </c>
      <c r="E44" s="131">
        <f>'SEKTÖR (TL)'!H44</f>
        <v>4.618586222364451</v>
      </c>
      <c r="F44" s="131">
        <f>'SEKTÖR (U S D)'!L44</f>
        <v>2.7273426846784012</v>
      </c>
      <c r="G44" s="131">
        <f>'SEKTÖR (TL)'!L44</f>
        <v>3.4747851511813486</v>
      </c>
    </row>
    <row r="45" spans="1:7" s="38" customFormat="1" ht="18">
      <c r="A45" s="93"/>
      <c r="B45" s="95"/>
      <c r="C45" s="95"/>
      <c r="D45" s="95"/>
      <c r="E45" s="95"/>
      <c r="F45" s="95"/>
      <c r="G45" s="95"/>
    </row>
    <row r="46" ht="14.25">
      <c r="A46" s="90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J22" sqref="J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172</v>
      </c>
    </row>
    <row r="5" ht="13.5" thickBot="1"/>
    <row r="6" spans="1:17" ht="24" thickBot="1" thickTop="1">
      <c r="A6" s="178" t="s">
        <v>114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80"/>
    </row>
    <row r="7" spans="1:17" ht="24" customHeight="1" thickBot="1" thickTop="1">
      <c r="A7" s="10"/>
      <c r="B7" s="168" t="s">
        <v>25</v>
      </c>
      <c r="C7" s="169"/>
      <c r="D7" s="169"/>
      <c r="E7" s="171"/>
      <c r="F7" s="168" t="s">
        <v>178</v>
      </c>
      <c r="G7" s="169"/>
      <c r="H7" s="169"/>
      <c r="I7" s="171"/>
      <c r="J7" s="168" t="s">
        <v>159</v>
      </c>
      <c r="K7" s="169"/>
      <c r="L7" s="169"/>
      <c r="M7" s="171"/>
      <c r="N7" s="168" t="s">
        <v>113</v>
      </c>
      <c r="O7" s="169"/>
      <c r="P7" s="169"/>
      <c r="Q7" s="171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161</v>
      </c>
      <c r="E8" s="68" t="s">
        <v>162</v>
      </c>
      <c r="F8" s="66">
        <v>2012</v>
      </c>
      <c r="G8" s="146">
        <v>2013</v>
      </c>
      <c r="H8" s="68" t="s">
        <v>161</v>
      </c>
      <c r="I8" s="66" t="s">
        <v>162</v>
      </c>
      <c r="J8" s="65" t="s">
        <v>157</v>
      </c>
      <c r="K8" s="66" t="s">
        <v>158</v>
      </c>
      <c r="L8" s="67" t="s">
        <v>161</v>
      </c>
      <c r="M8" s="68" t="s">
        <v>162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116118.936</v>
      </c>
      <c r="C9" s="16">
        <v>131505.566</v>
      </c>
      <c r="D9" s="43">
        <f aca="true" t="shared" si="0" ref="D9:D22">(C9-B9)/B9*100</f>
        <v>13.250750075767135</v>
      </c>
      <c r="E9" s="13">
        <f aca="true" t="shared" si="1" ref="E9:E22">C9/C$22*100</f>
        <v>1.111374817408212</v>
      </c>
      <c r="F9" s="71">
        <v>618288.909</v>
      </c>
      <c r="G9" s="16">
        <v>749717.727</v>
      </c>
      <c r="H9" s="43">
        <f aca="true" t="shared" si="2" ref="H9:H22">(G9-F9)/F9*100</f>
        <v>21.25686165268088</v>
      </c>
      <c r="I9" s="13">
        <f aca="true" t="shared" si="3" ref="I9:I22">G9/G$22*100</f>
        <v>1.0497295948257526</v>
      </c>
      <c r="J9" s="71">
        <v>1117928.1160000002</v>
      </c>
      <c r="K9" s="16">
        <v>1391949.363</v>
      </c>
      <c r="L9" s="43">
        <f aca="true" t="shared" si="4" ref="L9:L22">(K9-J9)/J9*100</f>
        <v>24.511526553286874</v>
      </c>
      <c r="M9" s="13">
        <f aca="true" t="shared" si="5" ref="M9:M22">K9/K$22*100</f>
        <v>0.9932040832497975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978591.443</v>
      </c>
      <c r="C10" s="16">
        <v>927696.306</v>
      </c>
      <c r="D10" s="43">
        <f t="shared" si="0"/>
        <v>-5.200856533547268</v>
      </c>
      <c r="E10" s="13">
        <f t="shared" si="1"/>
        <v>7.84011159414365</v>
      </c>
      <c r="F10" s="71">
        <v>6530503.2639999995</v>
      </c>
      <c r="G10" s="16">
        <v>6175781.069999999</v>
      </c>
      <c r="H10" s="43">
        <f t="shared" si="2"/>
        <v>-5.431774239443978</v>
      </c>
      <c r="I10" s="13">
        <f t="shared" si="3"/>
        <v>8.64712134563633</v>
      </c>
      <c r="J10" s="71">
        <v>12689795.987</v>
      </c>
      <c r="K10" s="16">
        <v>12714196.770000001</v>
      </c>
      <c r="L10" s="43">
        <f t="shared" si="4"/>
        <v>0.19228664530934106</v>
      </c>
      <c r="M10" s="13">
        <f t="shared" si="5"/>
        <v>9.072019775194502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261730.274</v>
      </c>
      <c r="C11" s="16">
        <v>255814.039</v>
      </c>
      <c r="D11" s="43">
        <f t="shared" si="0"/>
        <v>-2.2604320507454996</v>
      </c>
      <c r="E11" s="13">
        <f t="shared" si="1"/>
        <v>2.161925837299406</v>
      </c>
      <c r="F11" s="71">
        <v>1582164.985</v>
      </c>
      <c r="G11" s="16">
        <v>1534442.7740000002</v>
      </c>
      <c r="H11" s="43">
        <f t="shared" si="2"/>
        <v>-3.0162600899677914</v>
      </c>
      <c r="I11" s="13">
        <f t="shared" si="3"/>
        <v>2.1484752639900218</v>
      </c>
      <c r="J11" s="71">
        <v>3306275.3150000004</v>
      </c>
      <c r="K11" s="16">
        <v>3151466.905</v>
      </c>
      <c r="L11" s="43">
        <f t="shared" si="4"/>
        <v>-4.682260103920009</v>
      </c>
      <c r="M11" s="13">
        <f t="shared" si="5"/>
        <v>2.248680793622089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154828.124</v>
      </c>
      <c r="C12" s="16">
        <v>171579.56</v>
      </c>
      <c r="D12" s="43">
        <f t="shared" si="0"/>
        <v>10.819375425617109</v>
      </c>
      <c r="E12" s="13">
        <f t="shared" si="1"/>
        <v>1.450046625144227</v>
      </c>
      <c r="F12" s="71">
        <v>845399.9199999999</v>
      </c>
      <c r="G12" s="16">
        <v>1007128.6030000001</v>
      </c>
      <c r="H12" s="43">
        <f t="shared" si="2"/>
        <v>19.13043509632698</v>
      </c>
      <c r="I12" s="13">
        <f t="shared" si="3"/>
        <v>1.410147662634388</v>
      </c>
      <c r="J12" s="71">
        <v>1711033.0070000004</v>
      </c>
      <c r="K12" s="16">
        <v>1978271.627</v>
      </c>
      <c r="L12" s="43">
        <f t="shared" si="4"/>
        <v>15.618554341541092</v>
      </c>
      <c r="M12" s="13">
        <f t="shared" si="5"/>
        <v>1.4115653269734787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108701.902</v>
      </c>
      <c r="C13" s="16">
        <v>77173.947</v>
      </c>
      <c r="D13" s="43">
        <f t="shared" si="0"/>
        <v>-29.004050913478956</v>
      </c>
      <c r="E13" s="13">
        <f t="shared" si="1"/>
        <v>0.6522095137463311</v>
      </c>
      <c r="F13" s="71">
        <v>545615.955</v>
      </c>
      <c r="G13" s="16">
        <v>596858.608</v>
      </c>
      <c r="H13" s="43">
        <f t="shared" si="2"/>
        <v>9.391707212814195</v>
      </c>
      <c r="I13" s="13">
        <f t="shared" si="3"/>
        <v>0.8357013875758372</v>
      </c>
      <c r="J13" s="71">
        <v>1099974.292</v>
      </c>
      <c r="K13" s="16">
        <v>1167858.3679999998</v>
      </c>
      <c r="L13" s="43">
        <f t="shared" si="4"/>
        <v>6.171423868149811</v>
      </c>
      <c r="M13" s="13">
        <f t="shared" si="5"/>
        <v>0.8333073965098285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985530.665</v>
      </c>
      <c r="C14" s="16">
        <v>980375.061</v>
      </c>
      <c r="D14" s="43">
        <f t="shared" si="0"/>
        <v>-0.5231297394485488</v>
      </c>
      <c r="E14" s="13">
        <f t="shared" si="1"/>
        <v>8.28530827668876</v>
      </c>
      <c r="F14" s="71">
        <v>5825329.006</v>
      </c>
      <c r="G14" s="16">
        <v>5940234.402</v>
      </c>
      <c r="H14" s="43">
        <f t="shared" si="2"/>
        <v>1.9725134130904696</v>
      </c>
      <c r="I14" s="13">
        <f t="shared" si="3"/>
        <v>8.317316807931709</v>
      </c>
      <c r="J14" s="71">
        <v>11632607.276999999</v>
      </c>
      <c r="K14" s="16">
        <v>11528133.101</v>
      </c>
      <c r="L14" s="43">
        <f t="shared" si="4"/>
        <v>-0.8981148723774547</v>
      </c>
      <c r="M14" s="13">
        <f t="shared" si="5"/>
        <v>8.225722265846786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655617.339</v>
      </c>
      <c r="C15" s="16">
        <v>732839.425</v>
      </c>
      <c r="D15" s="43">
        <f t="shared" si="0"/>
        <v>11.778530158733341</v>
      </c>
      <c r="E15" s="13">
        <f t="shared" si="1"/>
        <v>6.193344562685007</v>
      </c>
      <c r="F15" s="71">
        <v>3819987.11</v>
      </c>
      <c r="G15" s="16">
        <v>4501237.072</v>
      </c>
      <c r="H15" s="43">
        <f t="shared" si="2"/>
        <v>17.833828816244353</v>
      </c>
      <c r="I15" s="13">
        <f t="shared" si="3"/>
        <v>6.302481050718462</v>
      </c>
      <c r="J15" s="71">
        <v>7544441.974</v>
      </c>
      <c r="K15" s="16">
        <v>8882214.752000002</v>
      </c>
      <c r="L15" s="43">
        <f t="shared" si="4"/>
        <v>17.731898298247838</v>
      </c>
      <c r="M15" s="13">
        <f t="shared" si="5"/>
        <v>6.337767877543107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538708.954</v>
      </c>
      <c r="C16" s="16">
        <v>554441.536</v>
      </c>
      <c r="D16" s="43">
        <f t="shared" si="0"/>
        <v>2.9204233349349407</v>
      </c>
      <c r="E16" s="13">
        <f t="shared" si="1"/>
        <v>4.685675135876216</v>
      </c>
      <c r="F16" s="71">
        <v>2798018.003</v>
      </c>
      <c r="G16" s="16">
        <v>3158625.7819999997</v>
      </c>
      <c r="H16" s="43">
        <f t="shared" si="2"/>
        <v>12.88797207928471</v>
      </c>
      <c r="I16" s="13">
        <f t="shared" si="3"/>
        <v>4.422601791227267</v>
      </c>
      <c r="J16" s="71">
        <v>5744847.794000001</v>
      </c>
      <c r="K16" s="16">
        <v>6140368.959000001</v>
      </c>
      <c r="L16" s="43">
        <f t="shared" si="4"/>
        <v>6.884797982169134</v>
      </c>
      <c r="M16" s="13">
        <f t="shared" si="5"/>
        <v>4.381365935320385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3507766.775</v>
      </c>
      <c r="C17" s="16">
        <v>3279948.187</v>
      </c>
      <c r="D17" s="43">
        <f t="shared" si="0"/>
        <v>-6.494690286243446</v>
      </c>
      <c r="E17" s="13">
        <f t="shared" si="1"/>
        <v>27.719372862404335</v>
      </c>
      <c r="F17" s="71">
        <v>20325626.080999997</v>
      </c>
      <c r="G17" s="16">
        <v>20166129.873</v>
      </c>
      <c r="H17" s="43">
        <f t="shared" si="2"/>
        <v>-0.784705018996147</v>
      </c>
      <c r="I17" s="13">
        <f t="shared" si="3"/>
        <v>28.235938111661852</v>
      </c>
      <c r="J17" s="71">
        <v>39915884.186</v>
      </c>
      <c r="K17" s="16">
        <v>40279174.455</v>
      </c>
      <c r="L17" s="43">
        <f t="shared" si="4"/>
        <v>0.9101396008344488</v>
      </c>
      <c r="M17" s="13">
        <f t="shared" si="5"/>
        <v>28.74058611759783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1639107.702</v>
      </c>
      <c r="C18" s="16">
        <v>1681584.384</v>
      </c>
      <c r="D18" s="43">
        <f t="shared" si="0"/>
        <v>2.591451553071894</v>
      </c>
      <c r="E18" s="13">
        <f t="shared" si="1"/>
        <v>14.211341729250465</v>
      </c>
      <c r="F18" s="71">
        <v>9232405.373</v>
      </c>
      <c r="G18" s="16">
        <v>9788321.325000001</v>
      </c>
      <c r="H18" s="43">
        <f t="shared" si="2"/>
        <v>6.021355535641529</v>
      </c>
      <c r="I18" s="13">
        <f t="shared" si="3"/>
        <v>13.70527894496021</v>
      </c>
      <c r="J18" s="71">
        <v>18415197.467000004</v>
      </c>
      <c r="K18" s="16">
        <v>19227464.661</v>
      </c>
      <c r="L18" s="43">
        <f t="shared" si="4"/>
        <v>4.410852479076457</v>
      </c>
      <c r="M18" s="13">
        <f t="shared" si="5"/>
        <v>13.7194620145434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112257.59</v>
      </c>
      <c r="C19" s="16">
        <v>76261.02</v>
      </c>
      <c r="D19" s="43">
        <f t="shared" si="0"/>
        <v>-32.06604560101459</v>
      </c>
      <c r="E19" s="13">
        <f t="shared" si="1"/>
        <v>0.6444942199470404</v>
      </c>
      <c r="F19" s="71">
        <v>685630.592</v>
      </c>
      <c r="G19" s="16">
        <v>622394.5530000001</v>
      </c>
      <c r="H19" s="43">
        <f t="shared" si="2"/>
        <v>-9.223048057925611</v>
      </c>
      <c r="I19" s="13">
        <f t="shared" si="3"/>
        <v>0.8714559605744063</v>
      </c>
      <c r="J19" s="71">
        <v>1495794.109</v>
      </c>
      <c r="K19" s="16">
        <v>1400712.4400000002</v>
      </c>
      <c r="L19" s="43">
        <f t="shared" si="4"/>
        <v>-6.3566013816945555</v>
      </c>
      <c r="M19" s="13">
        <f t="shared" si="5"/>
        <v>0.9994568422147316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928315.546</v>
      </c>
      <c r="C20" s="16">
        <v>1011828.225</v>
      </c>
      <c r="D20" s="43">
        <f t="shared" si="0"/>
        <v>8.996152155357743</v>
      </c>
      <c r="E20" s="13">
        <f t="shared" si="1"/>
        <v>8.551124055143418</v>
      </c>
      <c r="F20" s="71">
        <v>5290611.995</v>
      </c>
      <c r="G20" s="16">
        <v>5737425.993999999</v>
      </c>
      <c r="H20" s="43">
        <f t="shared" si="2"/>
        <v>8.445412353471953</v>
      </c>
      <c r="I20" s="13">
        <f t="shared" si="3"/>
        <v>8.033351282921391</v>
      </c>
      <c r="J20" s="71">
        <v>10482057.096</v>
      </c>
      <c r="K20" s="16">
        <v>11133833.378999999</v>
      </c>
      <c r="L20" s="43">
        <f t="shared" si="4"/>
        <v>6.218018820453847</v>
      </c>
      <c r="M20" s="13">
        <f t="shared" si="5"/>
        <v>7.944375756897191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1771895.902</v>
      </c>
      <c r="C21" s="76">
        <v>1951645.364</v>
      </c>
      <c r="D21" s="77">
        <f t="shared" si="0"/>
        <v>10.144470778283907</v>
      </c>
      <c r="E21" s="78">
        <f t="shared" si="1"/>
        <v>16.49367077026294</v>
      </c>
      <c r="F21" s="75">
        <v>10715457.520000001</v>
      </c>
      <c r="G21" s="76">
        <v>11441783.226</v>
      </c>
      <c r="H21" s="77">
        <f t="shared" si="2"/>
        <v>6.778298590091357</v>
      </c>
      <c r="I21" s="78">
        <f t="shared" si="3"/>
        <v>16.02040079534237</v>
      </c>
      <c r="J21" s="75">
        <v>21270802.876999997</v>
      </c>
      <c r="K21" s="76">
        <v>21151721.353</v>
      </c>
      <c r="L21" s="77">
        <f t="shared" si="4"/>
        <v>-0.5598355863132872</v>
      </c>
      <c r="M21" s="78">
        <f t="shared" si="5"/>
        <v>15.092485814486867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11759171.152</v>
      </c>
      <c r="C22" s="85">
        <v>11832692.62</v>
      </c>
      <c r="D22" s="162">
        <f t="shared" si="0"/>
        <v>0.6252266171625025</v>
      </c>
      <c r="E22" s="86">
        <f t="shared" si="1"/>
        <v>100</v>
      </c>
      <c r="F22" s="84">
        <v>68815038.713</v>
      </c>
      <c r="G22" s="85">
        <v>71420081.009</v>
      </c>
      <c r="H22" s="162">
        <f t="shared" si="2"/>
        <v>3.7855712133863544</v>
      </c>
      <c r="I22" s="86">
        <f t="shared" si="3"/>
        <v>100</v>
      </c>
      <c r="J22" s="84">
        <v>136426546.686</v>
      </c>
      <c r="K22" s="85">
        <v>140147366.13300002</v>
      </c>
      <c r="L22" s="162">
        <f t="shared" si="4"/>
        <v>2.727342689076403</v>
      </c>
      <c r="M22" s="86">
        <f t="shared" si="5"/>
        <v>100</v>
      </c>
      <c r="N22" s="84">
        <v>109653502.90100001</v>
      </c>
      <c r="O22" s="87">
        <v>132384575.28500003</v>
      </c>
      <c r="P22" s="88">
        <f t="shared" si="6"/>
        <v>20.729909927749983</v>
      </c>
      <c r="Q22" s="86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59"/>
  <sheetViews>
    <sheetView zoomScalePageLayoutView="0" workbookViewId="0" topLeftCell="C1">
      <selection activeCell="J16" sqref="J16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1" ht="12.75">
      <c r="C21" s="62" t="s">
        <v>179</v>
      </c>
    </row>
    <row r="23" spans="8:9" ht="12.75">
      <c r="H23" s="19"/>
      <c r="I23" s="19"/>
    </row>
    <row r="24" spans="8:9" ht="12.75">
      <c r="H24" s="19"/>
      <c r="I24" s="19"/>
    </row>
    <row r="25" spans="8:14" ht="12.75">
      <c r="H25" s="181"/>
      <c r="I25" s="181"/>
      <c r="N25" t="s">
        <v>72</v>
      </c>
    </row>
    <row r="26" spans="8:9" ht="12.75">
      <c r="H26" s="181"/>
      <c r="I26" s="181"/>
    </row>
    <row r="27" ht="12.75" customHeight="1"/>
    <row r="28" ht="12.75" customHeight="1"/>
    <row r="29" ht="9.75" customHeight="1"/>
    <row r="36" spans="8:9" ht="12.75">
      <c r="H36" s="19"/>
      <c r="I36" s="19"/>
    </row>
    <row r="37" spans="8:9" ht="12.75">
      <c r="H37" s="19"/>
      <c r="I37" s="19"/>
    </row>
    <row r="38" spans="8:9" ht="12.75">
      <c r="H38" s="181"/>
      <c r="I38" s="181"/>
    </row>
    <row r="39" spans="8:9" ht="12.75">
      <c r="H39" s="181"/>
      <c r="I39" s="181"/>
    </row>
    <row r="40" ht="12.75" customHeight="1"/>
    <row r="41" ht="13.5" customHeight="1"/>
    <row r="42" ht="12.75" customHeight="1"/>
    <row r="48" spans="8:9" ht="12.75">
      <c r="H48" s="19"/>
      <c r="I48" s="19"/>
    </row>
    <row r="49" spans="8:9" ht="12.75">
      <c r="H49" s="19"/>
      <c r="I49" s="19"/>
    </row>
    <row r="50" spans="8:9" ht="12.75">
      <c r="H50" s="181"/>
      <c r="I50" s="181"/>
    </row>
    <row r="51" spans="8:9" ht="12.75">
      <c r="H51" s="181"/>
      <c r="I51" s="181"/>
    </row>
    <row r="54" ht="15.75" customHeight="1"/>
    <row r="55" ht="12.75" customHeight="1"/>
    <row r="56" ht="12.75" customHeight="1"/>
    <row r="57" ht="12.75" customHeight="1"/>
    <row r="59" ht="12.75">
      <c r="C59" s="18"/>
    </row>
  </sheetData>
  <sheetProtection/>
  <mergeCells count="3">
    <mergeCell ref="H25:I26"/>
    <mergeCell ref="H38:I39"/>
    <mergeCell ref="H50:I51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3:A23"/>
  <sheetViews>
    <sheetView zoomScalePageLayoutView="0" workbookViewId="0" topLeftCell="A1">
      <selection activeCell="A24" sqref="A24"/>
    </sheetView>
  </sheetViews>
  <sheetFormatPr defaultColWidth="9.140625" defaultRowHeight="12.75"/>
  <sheetData>
    <row r="23" ht="12.75">
      <c r="A23" t="s">
        <v>180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165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1038598.751</v>
      </c>
      <c r="D5" s="29">
        <v>1073445.272</v>
      </c>
      <c r="E5" s="29">
        <v>1126848.421</v>
      </c>
      <c r="F5" s="29">
        <v>1036016.611</v>
      </c>
      <c r="G5" s="29">
        <v>1080495.41</v>
      </c>
      <c r="H5" s="29">
        <v>1129580.213</v>
      </c>
      <c r="I5" s="29"/>
      <c r="J5" s="29"/>
      <c r="K5" s="29"/>
      <c r="L5" s="29"/>
      <c r="M5" s="29"/>
      <c r="N5" s="29"/>
      <c r="O5" s="29">
        <f>SUM(C5:N5)</f>
        <v>6484984.677999999</v>
      </c>
      <c r="P5" s="60">
        <f aca="true" t="shared" si="0" ref="P5:P24">O5/O$26*100</f>
        <v>9.08005785643338</v>
      </c>
    </row>
    <row r="6" spans="1:16" ht="12.75">
      <c r="A6" s="59" t="s">
        <v>86</v>
      </c>
      <c r="B6" s="28" t="s">
        <v>66</v>
      </c>
      <c r="C6" s="29">
        <v>879646.159</v>
      </c>
      <c r="D6" s="29">
        <v>840598.563</v>
      </c>
      <c r="E6" s="29">
        <v>925777.273</v>
      </c>
      <c r="F6" s="29">
        <v>907704.333</v>
      </c>
      <c r="G6" s="29">
        <v>986087.471</v>
      </c>
      <c r="H6" s="29">
        <v>922249.892</v>
      </c>
      <c r="I6" s="29"/>
      <c r="J6" s="29"/>
      <c r="K6" s="29"/>
      <c r="L6" s="29"/>
      <c r="M6" s="29"/>
      <c r="N6" s="29"/>
      <c r="O6" s="29">
        <f aca="true" t="shared" si="1" ref="O6:O24">SUM(C6:N6)</f>
        <v>5462063.691000001</v>
      </c>
      <c r="P6" s="60">
        <f t="shared" si="0"/>
        <v>7.64779822812159</v>
      </c>
    </row>
    <row r="7" spans="1:16" ht="12.75">
      <c r="A7" s="59" t="s">
        <v>87</v>
      </c>
      <c r="B7" s="28" t="s">
        <v>126</v>
      </c>
      <c r="C7" s="29">
        <v>647916.88</v>
      </c>
      <c r="D7" s="29">
        <v>662260.777</v>
      </c>
      <c r="E7" s="29">
        <v>645227.415</v>
      </c>
      <c r="F7" s="29">
        <v>623571.584</v>
      </c>
      <c r="G7" s="29">
        <v>681342.991</v>
      </c>
      <c r="H7" s="29">
        <v>682749.7</v>
      </c>
      <c r="I7" s="29"/>
      <c r="J7" s="29"/>
      <c r="K7" s="29"/>
      <c r="L7" s="29"/>
      <c r="M7" s="29"/>
      <c r="N7" s="29"/>
      <c r="O7" s="29">
        <f t="shared" si="1"/>
        <v>3943069.347</v>
      </c>
      <c r="P7" s="60">
        <f t="shared" si="0"/>
        <v>5.520953337661686</v>
      </c>
    </row>
    <row r="8" spans="1:16" ht="12.75">
      <c r="A8" s="59" t="s">
        <v>88</v>
      </c>
      <c r="B8" s="28" t="s">
        <v>63</v>
      </c>
      <c r="C8" s="29">
        <v>469264.399</v>
      </c>
      <c r="D8" s="29">
        <v>543892.987</v>
      </c>
      <c r="E8" s="29">
        <v>553846.142</v>
      </c>
      <c r="F8" s="29">
        <v>493708.134</v>
      </c>
      <c r="G8" s="29">
        <v>529884.614</v>
      </c>
      <c r="H8" s="29">
        <v>598098.387</v>
      </c>
      <c r="I8" s="29"/>
      <c r="J8" s="29"/>
      <c r="K8" s="29"/>
      <c r="L8" s="29"/>
      <c r="M8" s="29"/>
      <c r="N8" s="29"/>
      <c r="O8" s="29">
        <f t="shared" si="1"/>
        <v>3188694.663</v>
      </c>
      <c r="P8" s="60">
        <f t="shared" si="0"/>
        <v>4.464703228176284</v>
      </c>
    </row>
    <row r="9" spans="1:16" ht="12.75">
      <c r="A9" s="59" t="s">
        <v>89</v>
      </c>
      <c r="B9" s="28" t="s">
        <v>62</v>
      </c>
      <c r="C9" s="29">
        <v>542392.957</v>
      </c>
      <c r="D9" s="29">
        <v>562986.483</v>
      </c>
      <c r="E9" s="29">
        <v>578351.579</v>
      </c>
      <c r="F9" s="29">
        <v>582492.805</v>
      </c>
      <c r="G9" s="29">
        <v>555119.597</v>
      </c>
      <c r="H9" s="29">
        <v>533434.453</v>
      </c>
      <c r="I9" s="29"/>
      <c r="J9" s="29"/>
      <c r="K9" s="29"/>
      <c r="L9" s="29"/>
      <c r="M9" s="29"/>
      <c r="N9" s="29"/>
      <c r="O9" s="29">
        <f t="shared" si="1"/>
        <v>3354777.874</v>
      </c>
      <c r="P9" s="60">
        <f t="shared" si="0"/>
        <v>4.6972473650927835</v>
      </c>
    </row>
    <row r="10" spans="1:16" ht="12.75">
      <c r="A10" s="59" t="s">
        <v>90</v>
      </c>
      <c r="B10" s="28" t="s">
        <v>131</v>
      </c>
      <c r="C10" s="29">
        <v>544031.623</v>
      </c>
      <c r="D10" s="29">
        <v>588481.158</v>
      </c>
      <c r="E10" s="29">
        <v>581433.64</v>
      </c>
      <c r="F10" s="29">
        <v>580215.069</v>
      </c>
      <c r="G10" s="29">
        <v>589849.062</v>
      </c>
      <c r="H10" s="29">
        <v>524790.128</v>
      </c>
      <c r="I10" s="29"/>
      <c r="J10" s="29"/>
      <c r="K10" s="29"/>
      <c r="L10" s="29"/>
      <c r="M10" s="29"/>
      <c r="N10" s="29"/>
      <c r="O10" s="29">
        <f t="shared" si="1"/>
        <v>3408800.68</v>
      </c>
      <c r="P10" s="60">
        <f t="shared" si="0"/>
        <v>4.772888284601966</v>
      </c>
    </row>
    <row r="11" spans="1:16" ht="12.75">
      <c r="A11" s="59" t="s">
        <v>91</v>
      </c>
      <c r="B11" s="28" t="s">
        <v>146</v>
      </c>
      <c r="C11" s="29">
        <v>393921.13</v>
      </c>
      <c r="D11" s="29">
        <v>441039.906</v>
      </c>
      <c r="E11" s="29">
        <v>544418.304</v>
      </c>
      <c r="F11" s="29">
        <v>463804.06</v>
      </c>
      <c r="G11" s="29">
        <v>481093.343</v>
      </c>
      <c r="H11" s="29">
        <v>486091.964</v>
      </c>
      <c r="I11" s="29"/>
      <c r="J11" s="29"/>
      <c r="K11" s="29"/>
      <c r="L11" s="29"/>
      <c r="M11" s="29"/>
      <c r="N11" s="29"/>
      <c r="O11" s="29">
        <f t="shared" si="1"/>
        <v>2810368.7070000004</v>
      </c>
      <c r="P11" s="60">
        <f t="shared" si="0"/>
        <v>3.934983924332083</v>
      </c>
    </row>
    <row r="12" spans="1:16" ht="12.75">
      <c r="A12" s="59" t="s">
        <v>92</v>
      </c>
      <c r="B12" s="28" t="s">
        <v>64</v>
      </c>
      <c r="C12" s="29">
        <v>335773.216</v>
      </c>
      <c r="D12" s="29">
        <v>318229.78</v>
      </c>
      <c r="E12" s="29">
        <v>378906.463</v>
      </c>
      <c r="F12" s="29">
        <v>316037.297</v>
      </c>
      <c r="G12" s="29">
        <v>382629.29</v>
      </c>
      <c r="H12" s="29">
        <v>363479.584</v>
      </c>
      <c r="I12" s="29"/>
      <c r="J12" s="29"/>
      <c r="K12" s="29"/>
      <c r="L12" s="29"/>
      <c r="M12" s="29"/>
      <c r="N12" s="29"/>
      <c r="O12" s="29">
        <f t="shared" si="1"/>
        <v>2095055.6300000001</v>
      </c>
      <c r="P12" s="60">
        <f t="shared" si="0"/>
        <v>2.9334265657375984</v>
      </c>
    </row>
    <row r="13" spans="1:16" ht="12.75">
      <c r="A13" s="59" t="s">
        <v>93</v>
      </c>
      <c r="B13" s="28" t="s">
        <v>133</v>
      </c>
      <c r="C13" s="29">
        <v>261380.362</v>
      </c>
      <c r="D13" s="29">
        <v>342074.618</v>
      </c>
      <c r="E13" s="29">
        <v>317268.625</v>
      </c>
      <c r="F13" s="29">
        <v>214303.67</v>
      </c>
      <c r="G13" s="29">
        <v>270846.829</v>
      </c>
      <c r="H13" s="29">
        <v>301835.869</v>
      </c>
      <c r="I13" s="29"/>
      <c r="J13" s="29"/>
      <c r="K13" s="29"/>
      <c r="L13" s="29"/>
      <c r="M13" s="29"/>
      <c r="N13" s="29"/>
      <c r="O13" s="29">
        <f t="shared" si="1"/>
        <v>1707709.9729999998</v>
      </c>
      <c r="P13" s="60">
        <f t="shared" si="0"/>
        <v>2.3910781793289355</v>
      </c>
    </row>
    <row r="14" spans="1:16" ht="12.75">
      <c r="A14" s="59" t="s">
        <v>94</v>
      </c>
      <c r="B14" s="28" t="s">
        <v>140</v>
      </c>
      <c r="C14" s="29">
        <v>328372.46</v>
      </c>
      <c r="D14" s="29">
        <v>302754.493</v>
      </c>
      <c r="E14" s="29">
        <v>301999.434</v>
      </c>
      <c r="F14" s="29">
        <v>324028.33</v>
      </c>
      <c r="G14" s="29">
        <v>340441.484</v>
      </c>
      <c r="H14" s="29">
        <v>288348.828</v>
      </c>
      <c r="I14" s="29"/>
      <c r="J14" s="29"/>
      <c r="K14" s="29"/>
      <c r="L14" s="29"/>
      <c r="M14" s="29"/>
      <c r="N14" s="29"/>
      <c r="O14" s="29">
        <f t="shared" si="1"/>
        <v>1885945.0289999999</v>
      </c>
      <c r="P14" s="60">
        <f t="shared" si="0"/>
        <v>2.6406369216980483</v>
      </c>
    </row>
    <row r="15" spans="1:16" ht="12.75">
      <c r="A15" s="59" t="s">
        <v>95</v>
      </c>
      <c r="B15" s="28" t="s">
        <v>150</v>
      </c>
      <c r="C15" s="29">
        <v>308178.972</v>
      </c>
      <c r="D15" s="29">
        <v>291573.313</v>
      </c>
      <c r="E15" s="29">
        <v>255617.664</v>
      </c>
      <c r="F15" s="29">
        <v>267175.126</v>
      </c>
      <c r="G15" s="29">
        <v>351249.096</v>
      </c>
      <c r="H15" s="29">
        <v>274480.633</v>
      </c>
      <c r="I15" s="29"/>
      <c r="J15" s="29"/>
      <c r="K15" s="29"/>
      <c r="L15" s="29"/>
      <c r="M15" s="29"/>
      <c r="N15" s="29"/>
      <c r="O15" s="29">
        <f t="shared" si="1"/>
        <v>1748274.804</v>
      </c>
      <c r="P15" s="60">
        <f t="shared" si="0"/>
        <v>2.4478756940040265</v>
      </c>
    </row>
    <row r="16" spans="1:16" ht="12.75">
      <c r="A16" s="59" t="s">
        <v>96</v>
      </c>
      <c r="B16" s="28" t="s">
        <v>141</v>
      </c>
      <c r="C16" s="29">
        <v>198280.408</v>
      </c>
      <c r="D16" s="29">
        <v>201697.649</v>
      </c>
      <c r="E16" s="29">
        <v>226019.019</v>
      </c>
      <c r="F16" s="29">
        <v>235992.681</v>
      </c>
      <c r="G16" s="29">
        <v>284055.623</v>
      </c>
      <c r="H16" s="29">
        <v>270130.298</v>
      </c>
      <c r="I16" s="29"/>
      <c r="J16" s="29"/>
      <c r="K16" s="29"/>
      <c r="L16" s="29"/>
      <c r="M16" s="29"/>
      <c r="N16" s="29"/>
      <c r="O16" s="29">
        <f t="shared" si="1"/>
        <v>1416175.6779999998</v>
      </c>
      <c r="P16" s="60">
        <f t="shared" si="0"/>
        <v>1.9828816457712173</v>
      </c>
    </row>
    <row r="17" spans="1:16" ht="12.75">
      <c r="A17" s="59" t="s">
        <v>97</v>
      </c>
      <c r="B17" s="28" t="s">
        <v>155</v>
      </c>
      <c r="C17" s="29">
        <v>199213.318</v>
      </c>
      <c r="D17" s="29">
        <v>217067.987</v>
      </c>
      <c r="E17" s="29">
        <v>281237.82</v>
      </c>
      <c r="F17" s="29">
        <v>273866.048</v>
      </c>
      <c r="G17" s="29">
        <v>279024.681</v>
      </c>
      <c r="H17" s="29">
        <v>243237.403</v>
      </c>
      <c r="I17" s="29"/>
      <c r="J17" s="29"/>
      <c r="K17" s="29"/>
      <c r="L17" s="29"/>
      <c r="M17" s="29"/>
      <c r="N17" s="29"/>
      <c r="O17" s="29">
        <f t="shared" si="1"/>
        <v>1493647.2569999998</v>
      </c>
      <c r="P17" s="60">
        <f t="shared" si="0"/>
        <v>2.091354750100308</v>
      </c>
    </row>
    <row r="18" spans="1:16" ht="12.75">
      <c r="A18" s="59" t="s">
        <v>98</v>
      </c>
      <c r="B18" s="28" t="s">
        <v>65</v>
      </c>
      <c r="C18" s="29">
        <v>316078.551</v>
      </c>
      <c r="D18" s="29">
        <v>340384.721</v>
      </c>
      <c r="E18" s="29">
        <v>310657.798</v>
      </c>
      <c r="F18" s="29">
        <v>302658.712</v>
      </c>
      <c r="G18" s="29">
        <v>299810.298</v>
      </c>
      <c r="H18" s="29">
        <v>230826.001</v>
      </c>
      <c r="I18" s="29"/>
      <c r="J18" s="29"/>
      <c r="K18" s="29"/>
      <c r="L18" s="29"/>
      <c r="M18" s="29"/>
      <c r="N18" s="29"/>
      <c r="O18" s="29">
        <f t="shared" si="1"/>
        <v>1800416.081</v>
      </c>
      <c r="P18" s="60">
        <f t="shared" si="0"/>
        <v>2.5208821597670776</v>
      </c>
    </row>
    <row r="19" spans="1:16" ht="12.75">
      <c r="A19" s="59" t="s">
        <v>99</v>
      </c>
      <c r="B19" s="28" t="s">
        <v>132</v>
      </c>
      <c r="C19" s="29">
        <v>197360.723</v>
      </c>
      <c r="D19" s="29">
        <v>195309.052</v>
      </c>
      <c r="E19" s="29">
        <v>220891.218</v>
      </c>
      <c r="F19" s="29">
        <v>225726.817</v>
      </c>
      <c r="G19" s="29">
        <v>242279.723</v>
      </c>
      <c r="H19" s="29">
        <v>224366.688</v>
      </c>
      <c r="I19" s="29"/>
      <c r="J19" s="29"/>
      <c r="K19" s="29"/>
      <c r="L19" s="29"/>
      <c r="M19" s="29"/>
      <c r="N19" s="29"/>
      <c r="O19" s="29">
        <f t="shared" si="1"/>
        <v>1305934.2210000001</v>
      </c>
      <c r="P19" s="60">
        <f t="shared" si="0"/>
        <v>1.8285252582945666</v>
      </c>
    </row>
    <row r="20" spans="1:16" ht="12.75">
      <c r="A20" s="59" t="s">
        <v>100</v>
      </c>
      <c r="B20" s="28" t="s">
        <v>160</v>
      </c>
      <c r="C20" s="29">
        <v>179925.028</v>
      </c>
      <c r="D20" s="29">
        <v>198123.173</v>
      </c>
      <c r="E20" s="29">
        <v>227976.317</v>
      </c>
      <c r="F20" s="29">
        <v>207187.993</v>
      </c>
      <c r="G20" s="29">
        <v>260286.712</v>
      </c>
      <c r="H20" s="29">
        <v>220308.622</v>
      </c>
      <c r="I20" s="29"/>
      <c r="J20" s="29"/>
      <c r="K20" s="29"/>
      <c r="L20" s="29"/>
      <c r="M20" s="29"/>
      <c r="N20" s="29"/>
      <c r="O20" s="29">
        <f t="shared" si="1"/>
        <v>1293807.845</v>
      </c>
      <c r="P20" s="60">
        <f t="shared" si="0"/>
        <v>1.8115463136808032</v>
      </c>
    </row>
    <row r="21" spans="1:16" ht="12.75">
      <c r="A21" s="59" t="s">
        <v>101</v>
      </c>
      <c r="B21" s="28" t="s">
        <v>164</v>
      </c>
      <c r="C21" s="29">
        <v>192053.421</v>
      </c>
      <c r="D21" s="29">
        <v>148748.73</v>
      </c>
      <c r="E21" s="29">
        <v>245012.887</v>
      </c>
      <c r="F21" s="29">
        <v>244875.265</v>
      </c>
      <c r="G21" s="29">
        <v>286229.342</v>
      </c>
      <c r="H21" s="29">
        <v>216347.993</v>
      </c>
      <c r="I21" s="29"/>
      <c r="J21" s="29"/>
      <c r="K21" s="29"/>
      <c r="L21" s="29"/>
      <c r="M21" s="29"/>
      <c r="N21" s="29"/>
      <c r="O21" s="29">
        <f t="shared" si="1"/>
        <v>1333267.638</v>
      </c>
      <c r="P21" s="60">
        <f t="shared" si="0"/>
        <v>1.8667965912425053</v>
      </c>
    </row>
    <row r="22" spans="1:16" ht="12.75">
      <c r="A22" s="59" t="s">
        <v>102</v>
      </c>
      <c r="B22" s="28" t="s">
        <v>171</v>
      </c>
      <c r="C22" s="29">
        <v>186420.12</v>
      </c>
      <c r="D22" s="29">
        <v>177984.553</v>
      </c>
      <c r="E22" s="29">
        <v>168635.932</v>
      </c>
      <c r="F22" s="29">
        <v>183361.194</v>
      </c>
      <c r="G22" s="29">
        <v>250372.504</v>
      </c>
      <c r="H22" s="29">
        <v>212674.374</v>
      </c>
      <c r="I22" s="29"/>
      <c r="J22" s="29"/>
      <c r="K22" s="29"/>
      <c r="L22" s="29"/>
      <c r="M22" s="29"/>
      <c r="N22" s="29"/>
      <c r="O22" s="29">
        <f t="shared" si="1"/>
        <v>1179448.677</v>
      </c>
      <c r="P22" s="60">
        <f t="shared" si="0"/>
        <v>1.6514244454863776</v>
      </c>
    </row>
    <row r="23" spans="1:16" ht="12.75">
      <c r="A23" s="59" t="s">
        <v>103</v>
      </c>
      <c r="B23" s="28" t="s">
        <v>154</v>
      </c>
      <c r="C23" s="29">
        <v>191721.119</v>
      </c>
      <c r="D23" s="29">
        <v>225167.061</v>
      </c>
      <c r="E23" s="29">
        <v>245949.036</v>
      </c>
      <c r="F23" s="29">
        <v>209868.598</v>
      </c>
      <c r="G23" s="29">
        <v>222523.455</v>
      </c>
      <c r="H23" s="29">
        <v>211888.798</v>
      </c>
      <c r="I23" s="29"/>
      <c r="J23" s="29"/>
      <c r="K23" s="29"/>
      <c r="L23" s="29"/>
      <c r="M23" s="29"/>
      <c r="N23" s="29"/>
      <c r="O23" s="29">
        <f t="shared" si="1"/>
        <v>1307118.067</v>
      </c>
      <c r="P23" s="60">
        <f t="shared" si="0"/>
        <v>1.830182839724107</v>
      </c>
    </row>
    <row r="24" spans="1:16" ht="12.75">
      <c r="A24" s="59" t="s">
        <v>104</v>
      </c>
      <c r="B24" s="28" t="s">
        <v>166</v>
      </c>
      <c r="C24" s="29">
        <v>151813.96</v>
      </c>
      <c r="D24" s="29">
        <v>178164.996</v>
      </c>
      <c r="E24" s="29">
        <v>180506.456</v>
      </c>
      <c r="F24" s="29">
        <v>226667.825</v>
      </c>
      <c r="G24" s="29">
        <v>215817.813</v>
      </c>
      <c r="H24" s="29">
        <v>179910.086</v>
      </c>
      <c r="I24" s="29"/>
      <c r="J24" s="29"/>
      <c r="K24" s="29"/>
      <c r="L24" s="29"/>
      <c r="M24" s="29"/>
      <c r="N24" s="29"/>
      <c r="O24" s="29">
        <f t="shared" si="1"/>
        <v>1132881.136</v>
      </c>
      <c r="P24" s="60">
        <f t="shared" si="0"/>
        <v>1.586222137769864</v>
      </c>
    </row>
    <row r="25" spans="1:16" ht="12.75">
      <c r="A25" s="26"/>
      <c r="B25" s="182" t="s">
        <v>84</v>
      </c>
      <c r="C25" s="18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48352441.676</v>
      </c>
      <c r="P25" s="36">
        <f>SUM(P5:P24)</f>
        <v>67.7014657270252</v>
      </c>
    </row>
    <row r="26" spans="1:16" ht="13.5" customHeight="1">
      <c r="A26" s="26"/>
      <c r="B26" s="183" t="s">
        <v>107</v>
      </c>
      <c r="C26" s="18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71420081.02300003</v>
      </c>
      <c r="P26" s="29">
        <f>O26/O$26*100</f>
        <v>100</v>
      </c>
    </row>
    <row r="27" ht="12.75">
      <c r="B27" s="159" t="s">
        <v>170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2013-07-01T03:52:59Z</cp:lastPrinted>
  <dcterms:created xsi:type="dcterms:W3CDTF">2002-11-01T09:35:27Z</dcterms:created>
  <dcterms:modified xsi:type="dcterms:W3CDTF">2013-07-01T04:24:06Z</dcterms:modified>
  <cp:category/>
  <cp:version/>
  <cp:contentType/>
  <cp:contentStatus/>
</cp:coreProperties>
</file>