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715" windowWidth="15480" windowHeight="77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<sst xmlns="http://schemas.openxmlformats.org/spreadsheetml/2006/main" count="348" uniqueCount="181">
  <si>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</si>
  <si>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</si>
  <si>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</si>
  <si>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</si>
  <si>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</si>
  <si>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</si>
  <si>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</si>
  <si>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</si>
  <si>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</si>
  <si>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</si>
  <si>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</si>
  <si>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</si>
  <si>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</si>
  <si>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</si>
  <si>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</si>
  <si>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</si>
  <si>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</si>
  <si>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</si>
  <si>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</si>
  <si>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</si>
  <si>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</si>
  <si>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</si>
  <si>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</si>
  <si>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</si>
  <si>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</si>
  <si>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</si>
  <si>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</si>
  <si>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</si>
  <si>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</si>
  <si>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</si>
  <si>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</si>
  <si>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</si>
  <si>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</si>
  <si>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</si>
  <si>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</si>
  <si>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</si>
  <si>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</si>
  <si>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</si>
  <si>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</si>
  <si>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</si>
  <si>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</si>
  <si>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</si>
  <si>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</si>
  <si>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</si>
  <si>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</si>
  <si>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</si>
  <si>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</si>
  <si>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</si>
  <si>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</si>
  <si>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</si>
  <si>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</si>
  <si>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</si>
  <si>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</si>
  <si>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</si>
  <si>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</si>
  <si>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</si>
  <si>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</si>
  <si>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</si>
  <si>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</si>
  <si>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</si>
  <si>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</si>
  <si>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</si>
  <si>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</si>
  <si>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</si>
  <si>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</si>
  <si>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</si>
  <si>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</si>
  <si>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</si>
  <si>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</si>
  <si>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</si>
  <si>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</si>
  <si>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</si>
  <si>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</si>
  <si>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</si>
  <si>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</si>
  <si>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</si>
  <si>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</si>
  <si>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</si>
  <si>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</si>
  <si>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</si>
  <si>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</si>
  <si>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</si>
  <si>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</si>
  <si>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</si>
  <si>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</si>
  <si>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</si>
  <si>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</si>
  <si>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</si>
  <si>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</si>
  <si>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</si>
  <si>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</si>
  <si>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</si>
  <si>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</si>
  <si>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</si>
  <si>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</si>
  <si>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</si>
  <si>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</si>
  <si>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</si>
  <si>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</si>
  <si>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</si>
  <si>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</si>
  <si>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</si>
  <si>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</si>
  <si>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</si>
  <si>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</si>
  <si>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</si>
  <si>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</si>
  <si>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</si>
  <si>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</si>
  <si>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</si>
  <si>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</si>
  <si>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</si>
  <si>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</si>
  <si>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</si>
  <si>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</si>
  <si>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</si>
  <si>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</si>
  <si>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</si>
  <si>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</si>
  <si>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</si>
  <si>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</si>
  <si>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</si>
  <si>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</si>
  <si>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</si>
  <si>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</si>
  <si>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</si>
  <si>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</si>
  <si>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</si>
  <si>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</si>
  <si>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</si>
  <si>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</si>
  <si>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</si>
  <si>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</si>
  <si>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</si>
  <si>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</si>
  <si>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</si>
  <si>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</si>
  <si>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</si>
  <si>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</si>
  <si>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</si>
  <si>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</si>
  <si>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</si>
  <si>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</si>
  <si>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</si>
  <si>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</si>
  <si>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</si>
  <si>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</si>
  <si>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</si>
  <si>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</si>
  <si>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</si>
  <si>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</si>
  <si>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</si>
  <si>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</si>
  <si>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</si>
  <si>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</si>
  <si>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</si>
  <si>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</si>
  <si>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</si>
  <si>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</si>
  <si>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</si>
  <si>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İSRAİL</t>
  </si>
  <si>
    <t>Değişim    ('13/'12)</t>
  </si>
  <si>
    <t xml:space="preserve"> Pay(13)  (%)</t>
  </si>
  <si>
    <t>Son 12 Aylık</t>
  </si>
  <si>
    <t>BİRLEŞİK ARAP EMİRLİKLERİ</t>
  </si>
  <si>
    <t>2013 YILI İHRACATIMIZDA İLK 20 ÜLKE (1000 $)</t>
  </si>
  <si>
    <t>CEZAYİR</t>
  </si>
  <si>
    <t xml:space="preserve">  Son 12 aylık verilerde ilk 11 ay TUİK, son ay TİM rakamı kullanılmıştır. </t>
  </si>
  <si>
    <t>T O P L A M (TİM*)</t>
  </si>
  <si>
    <t>T O P L A M (TİM+TUİK*)</t>
  </si>
  <si>
    <t>Not: Sıralama Son Ay İtibariyledir.</t>
  </si>
  <si>
    <t>MAYIS 2013 İHRACAT RAKAMLARI</t>
  </si>
  <si>
    <t>OCAK-MAYIS</t>
  </si>
  <si>
    <t xml:space="preserve">* Ocak-Mayıs Dönemi için ilk 4 ay TUİK, Mayıs ayı için TİM rakamı kullanılmıştır. </t>
  </si>
  <si>
    <t>MAYIS 2013 İHRACAT RAKAMLARI - TL</t>
  </si>
  <si>
    <t>MAYIS (2013/2012)</t>
  </si>
  <si>
    <t>OCAK-MAYIS
(2013/2012)</t>
  </si>
  <si>
    <t>OCAK- MAYIS</t>
  </si>
  <si>
    <t>İRAN (İSLAM CUM.)</t>
  </si>
  <si>
    <r>
      <t xml:space="preserve">* </t>
    </r>
    <r>
      <rPr>
        <i/>
        <sz val="10"/>
        <color indexed="8"/>
        <rFont val="Arial"/>
        <family val="2"/>
      </rPr>
      <t xml:space="preserve">Aylar bazında toplam ihracat grafiğinde 2013 yılı için ilk 4 aylık TUİK rakamları kullanılmıştır. </t>
    </r>
  </si>
  <si>
    <t xml:space="preserve">* Aylar bazında toplam ihracat grafiğinde 2013 yılı için ilk 4 aylık TUİK rakamları kullanılmıştır. 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</si>
</sst>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3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3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3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3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3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3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3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3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3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3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3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3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4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4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4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4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4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4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6" fillId="0" borderId="8" applyNumberFormat="0" applyFill="0" applyAlignment="0" applyProtection="0"/>
    <xf numFmtId="0" fontId="60" fillId="0" borderId="2" applyNumberFormat="0" applyFill="0" applyAlignment="0" applyProtection="0"/>
    <xf numFmtId="0" fontId="87" fillId="0" borderId="9" applyNumberFormat="0" applyFill="0" applyAlignment="0" applyProtection="0"/>
    <xf numFmtId="0" fontId="61" fillId="0" borderId="3" applyNumberFormat="0" applyFill="0" applyAlignment="0" applyProtection="0"/>
    <xf numFmtId="0" fontId="88" fillId="0" borderId="10" applyNumberFormat="0" applyFill="0" applyAlignment="0" applyProtection="0"/>
    <xf numFmtId="0" fontId="62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9" fillId="36" borderId="11" applyNumberFormat="0" applyAlignment="0" applyProtection="0"/>
    <xf numFmtId="0" fontId="90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91" fillId="38" borderId="12" applyNumberFormat="0" applyAlignment="0" applyProtection="0"/>
    <xf numFmtId="0" fontId="92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3" fillId="40" borderId="0" applyNumberFormat="0" applyBorder="0" applyAlignment="0" applyProtection="0"/>
    <xf numFmtId="0" fontId="94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3" fillId="41" borderId="14" applyNumberFormat="0" applyFont="0" applyAlignment="0" applyProtection="0"/>
    <xf numFmtId="0" fontId="83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5" fillId="42" borderId="0" applyNumberFormat="0" applyBorder="0" applyAlignment="0" applyProtection="0"/>
    <xf numFmtId="0" fontId="96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8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7" borderId="0" applyNumberFormat="0" applyBorder="0" applyAlignment="0" applyProtection="0"/>
    <xf numFmtId="0" fontId="84" fillId="48" borderId="0" applyNumberFormat="0" applyBorder="0" applyAlignment="0" applyProtection="0"/>
    <xf numFmtId="0" fontId="9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222" fontId="2" fillId="0" borderId="0" xfId="199" applyNumberFormat="1" applyFont="1" applyFill="1" applyBorder="1" applyAlignment="1">
      <alignment/>
    </xf>
    <xf numFmtId="3" fontId="11" fillId="0" borderId="28" xfId="150" applyNumberFormat="1" applyFont="1" applyFill="1" applyBorder="1" applyAlignment="1">
      <alignment horizontal="center"/>
      <protection/>
    </xf>
    <xf numFmtId="188" fontId="11" fillId="0" borderId="28" xfId="150" applyNumberFormat="1" applyFont="1" applyFill="1" applyBorder="1" applyAlignment="1">
      <alignment horizontal="center"/>
      <protection/>
    </xf>
    <xf numFmtId="2" fontId="11" fillId="0" borderId="28" xfId="150" applyNumberFormat="1" applyFont="1" applyFill="1" applyBorder="1" applyAlignment="1">
      <alignment horizontal="center"/>
      <protection/>
    </xf>
    <xf numFmtId="3" fontId="13" fillId="0" borderId="28" xfId="150" applyNumberFormat="1" applyFont="1" applyFill="1" applyBorder="1" applyAlignment="1">
      <alignment horizontal="center"/>
      <protection/>
    </xf>
    <xf numFmtId="4" fontId="13" fillId="0" borderId="28" xfId="150" applyNumberFormat="1" applyFont="1" applyFill="1" applyBorder="1" applyAlignment="1">
      <alignment horizontal="center"/>
      <protection/>
    </xf>
    <xf numFmtId="3" fontId="0" fillId="0" borderId="28" xfId="150" applyNumberFormat="1" applyFont="1" applyFill="1" applyBorder="1" applyAlignment="1">
      <alignment horizontal="center"/>
      <protection/>
    </xf>
    <xf numFmtId="2" fontId="0" fillId="0" borderId="28" xfId="150" applyNumberFormat="1" applyFont="1" applyFill="1" applyBorder="1" applyAlignment="1">
      <alignment horizontal="center"/>
      <protection/>
    </xf>
    <xf numFmtId="3" fontId="73" fillId="0" borderId="28" xfId="150" applyNumberFormat="1" applyFont="1" applyFill="1" applyBorder="1" applyAlignment="1">
      <alignment horizontal="center"/>
      <protection/>
    </xf>
    <xf numFmtId="188" fontId="73" fillId="0" borderId="28" xfId="150" applyNumberFormat="1" applyFont="1" applyFill="1" applyBorder="1" applyAlignment="1">
      <alignment horizontal="center"/>
      <protection/>
    </xf>
    <xf numFmtId="1" fontId="73" fillId="0" borderId="28" xfId="150" applyNumberFormat="1" applyFont="1" applyFill="1" applyBorder="1" applyAlignment="1">
      <alignment horizontal="center"/>
      <protection/>
    </xf>
    <xf numFmtId="49" fontId="0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85" fontId="13" fillId="0" borderId="28" xfId="150" applyNumberFormat="1" applyFont="1" applyFill="1" applyBorder="1" applyAlignment="1">
      <alignment horizontal="center"/>
      <protection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8660110.667</c:v>
                </c:pt>
                <c:pt idx="1">
                  <c:v>9277530.811</c:v>
                </c:pt>
                <c:pt idx="2">
                  <c:v>10555404.94</c:v>
                </c:pt>
                <c:pt idx="3">
                  <c:v>9502755.863</c:v>
                </c:pt>
                <c:pt idx="4">
                  <c:v>9819813.322</c:v>
                </c:pt>
                <c:pt idx="5">
                  <c:v>9828168.787</c:v>
                </c:pt>
                <c:pt idx="6">
                  <c:v>8977942.322</c:v>
                </c:pt>
                <c:pt idx="7">
                  <c:v>8760866.893</c:v>
                </c:pt>
                <c:pt idx="8">
                  <c:v>9311280.842</c:v>
                </c:pt>
                <c:pt idx="9">
                  <c:v>9658979.774</c:v>
                </c:pt>
                <c:pt idx="10">
                  <c:v>10275794.241</c:v>
                </c:pt>
                <c:pt idx="11">
                  <c:v>9609089.569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8879645.662</c:v>
                </c:pt>
                <c:pt idx="1">
                  <c:v>9600735.707</c:v>
                </c:pt>
                <c:pt idx="2">
                  <c:v>10407413.118</c:v>
                </c:pt>
                <c:pt idx="3">
                  <c:v>9737564.148</c:v>
                </c:pt>
                <c:pt idx="4">
                  <c:v>10436849.889</c:v>
                </c:pt>
              </c:numCache>
            </c:numRef>
          </c:val>
          <c:smooth val="0"/>
        </c:ser>
        <c:marker val="1"/>
        <c:axId val="39693102"/>
        <c:axId val="21693599"/>
      </c:lineChart>
      <c:catAx>
        <c:axId val="39693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93599"/>
        <c:crosses val="autoZero"/>
        <c:auto val="1"/>
        <c:lblOffset val="100"/>
        <c:tickLblSkip val="1"/>
        <c:noMultiLvlLbl val="0"/>
      </c:catAx>
      <c:valAx>
        <c:axId val="2169359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931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106963.436</c:v>
                </c:pt>
                <c:pt idx="1">
                  <c:v>109287.016</c:v>
                </c:pt>
                <c:pt idx="2">
                  <c:v>114294.486</c:v>
                </c:pt>
                <c:pt idx="3">
                  <c:v>104212.802</c:v>
                </c:pt>
                <c:pt idx="4">
                  <c:v>112724.318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97437.353</c:v>
                </c:pt>
                <c:pt idx="5">
                  <c:v>86571.564</c:v>
                </c:pt>
                <c:pt idx="6">
                  <c:v>76121.244</c:v>
                </c:pt>
                <c:pt idx="7">
                  <c:v>85953.599</c:v>
                </c:pt>
                <c:pt idx="8">
                  <c:v>162778.936</c:v>
                </c:pt>
                <c:pt idx="9">
                  <c:v>175246.466</c:v>
                </c:pt>
                <c:pt idx="10">
                  <c:v>165695.762</c:v>
                </c:pt>
                <c:pt idx="11">
                  <c:v>110777.462</c:v>
                </c:pt>
              </c:numCache>
            </c:numRef>
          </c:val>
          <c:smooth val="0"/>
        </c:ser>
        <c:marker val="1"/>
        <c:axId val="22973800"/>
        <c:axId val="5437609"/>
      </c:lineChart>
      <c:catAx>
        <c:axId val="2297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7609"/>
        <c:crosses val="autoZero"/>
        <c:auto val="1"/>
        <c:lblOffset val="100"/>
        <c:tickLblSkip val="1"/>
        <c:noMultiLvlLbl val="0"/>
      </c:catAx>
      <c:valAx>
        <c:axId val="5437609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738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178449.576</c:v>
                </c:pt>
                <c:pt idx="1">
                  <c:v>134183.268</c:v>
                </c:pt>
                <c:pt idx="2">
                  <c:v>135675.714</c:v>
                </c:pt>
                <c:pt idx="3">
                  <c:v>133875.163</c:v>
                </c:pt>
                <c:pt idx="4">
                  <c:v>105626.168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135675.905</c:v>
                </c:pt>
                <c:pt idx="3">
                  <c:v>132709.54</c:v>
                </c:pt>
                <c:pt idx="4">
                  <c:v>129480.432</c:v>
                </c:pt>
                <c:pt idx="5">
                  <c:v>128894.031</c:v>
                </c:pt>
                <c:pt idx="6">
                  <c:v>151957.09</c:v>
                </c:pt>
                <c:pt idx="7">
                  <c:v>108455.107</c:v>
                </c:pt>
                <c:pt idx="8">
                  <c:v>189310.396</c:v>
                </c:pt>
                <c:pt idx="9">
                  <c:v>199613.21</c:v>
                </c:pt>
                <c:pt idx="10">
                  <c:v>194781.616</c:v>
                </c:pt>
                <c:pt idx="11">
                  <c:v>163897.131</c:v>
                </c:pt>
              </c:numCache>
            </c:numRef>
          </c:val>
          <c:smooth val="0"/>
        </c:ser>
        <c:marker val="1"/>
        <c:axId val="48938482"/>
        <c:axId val="37793155"/>
      </c:lineChart>
      <c:catAx>
        <c:axId val="48938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93155"/>
        <c:crosses val="autoZero"/>
        <c:auto val="1"/>
        <c:lblOffset val="100"/>
        <c:tickLblSkip val="1"/>
        <c:noMultiLvlLbl val="0"/>
      </c:catAx>
      <c:valAx>
        <c:axId val="37793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384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62272.139</c:v>
                </c:pt>
                <c:pt idx="3">
                  <c:v>38435.534</c:v>
                </c:pt>
                <c:pt idx="4">
                  <c:v>38136.11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</c:v>
                </c:pt>
                <c:pt idx="7">
                  <c:v>11471.274</c:v>
                </c:pt>
                <c:pt idx="8">
                  <c:v>17003.457</c:v>
                </c:pt>
                <c:pt idx="9">
                  <c:v>15742.657</c:v>
                </c:pt>
                <c:pt idx="10">
                  <c:v>19601.625</c:v>
                </c:pt>
                <c:pt idx="11">
                  <c:v>26593.854</c:v>
                </c:pt>
              </c:numCache>
            </c:numRef>
          </c:val>
          <c:smooth val="0"/>
        </c:ser>
        <c:marker val="1"/>
        <c:axId val="4594076"/>
        <c:axId val="41346685"/>
      </c:lineChart>
      <c:catAx>
        <c:axId val="4594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46685"/>
        <c:crosses val="autoZero"/>
        <c:auto val="1"/>
        <c:lblOffset val="100"/>
        <c:tickLblSkip val="1"/>
        <c:noMultiLvlLbl val="0"/>
      </c:catAx>
      <c:valAx>
        <c:axId val="41346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940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66631.067</c:v>
                </c:pt>
                <c:pt idx="1">
                  <c:v>101106.596</c:v>
                </c:pt>
                <c:pt idx="2">
                  <c:v>93632.384</c:v>
                </c:pt>
                <c:pt idx="3">
                  <c:v>104726.342</c:v>
                </c:pt>
                <c:pt idx="4">
                  <c:v>80015.084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36575846"/>
        <c:axId val="60747159"/>
      </c:lineChart>
      <c:catAx>
        <c:axId val="3657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47159"/>
        <c:crosses val="autoZero"/>
        <c:auto val="1"/>
        <c:lblOffset val="100"/>
        <c:tickLblSkip val="1"/>
        <c:noMultiLvlLbl val="0"/>
      </c:catAx>
      <c:valAx>
        <c:axId val="6074715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758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5248.235</c:v>
                </c:pt>
                <c:pt idx="1">
                  <c:v>8969.804</c:v>
                </c:pt>
                <c:pt idx="2">
                  <c:v>9241.514</c:v>
                </c:pt>
                <c:pt idx="3">
                  <c:v>10435.252</c:v>
                </c:pt>
                <c:pt idx="4">
                  <c:v>7215.008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3157.734</c:v>
                </c:pt>
                <c:pt idx="7">
                  <c:v>4540.86</c:v>
                </c:pt>
                <c:pt idx="8">
                  <c:v>6212.319</c:v>
                </c:pt>
                <c:pt idx="9">
                  <c:v>5067.86</c:v>
                </c:pt>
                <c:pt idx="10">
                  <c:v>7099.804</c:v>
                </c:pt>
                <c:pt idx="11">
                  <c:v>5958.074</c:v>
                </c:pt>
              </c:numCache>
            </c:numRef>
          </c:val>
          <c:smooth val="0"/>
        </c:ser>
        <c:marker val="1"/>
        <c:axId val="9853520"/>
        <c:axId val="21572817"/>
      </c:lineChart>
      <c:catAx>
        <c:axId val="9853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1572817"/>
        <c:crosses val="autoZero"/>
        <c:auto val="1"/>
        <c:lblOffset val="100"/>
        <c:tickLblSkip val="1"/>
        <c:noMultiLvlLbl val="0"/>
      </c:catAx>
      <c:valAx>
        <c:axId val="21572817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853520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171384.965</c:v>
                </c:pt>
                <c:pt idx="1">
                  <c:v>148797.92</c:v>
                </c:pt>
                <c:pt idx="2">
                  <c:v>145990.751</c:v>
                </c:pt>
                <c:pt idx="3">
                  <c:v>154676.793</c:v>
                </c:pt>
                <c:pt idx="4">
                  <c:v>165381.679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147201.165</c:v>
                </c:pt>
                <c:pt idx="1">
                  <c:v>110614.919</c:v>
                </c:pt>
                <c:pt idx="2">
                  <c:v>146851.834</c:v>
                </c:pt>
                <c:pt idx="3">
                  <c:v>114273.368</c:v>
                </c:pt>
                <c:pt idx="4">
                  <c:v>128328.912</c:v>
                </c:pt>
                <c:pt idx="5">
                  <c:v>130730.046</c:v>
                </c:pt>
                <c:pt idx="6">
                  <c:v>127346.598</c:v>
                </c:pt>
                <c:pt idx="7">
                  <c:v>130036.097</c:v>
                </c:pt>
                <c:pt idx="8">
                  <c:v>147522.045</c:v>
                </c:pt>
                <c:pt idx="9">
                  <c:v>140676.915</c:v>
                </c:pt>
                <c:pt idx="10">
                  <c:v>161267.596</c:v>
                </c:pt>
                <c:pt idx="11">
                  <c:v>177066.149</c:v>
                </c:pt>
              </c:numCache>
            </c:numRef>
          </c:val>
          <c:smooth val="0"/>
        </c:ser>
        <c:marker val="1"/>
        <c:axId val="59937626"/>
        <c:axId val="2567723"/>
      </c:lineChart>
      <c:catAx>
        <c:axId val="59937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67723"/>
        <c:crosses val="autoZero"/>
        <c:auto val="1"/>
        <c:lblOffset val="100"/>
        <c:tickLblSkip val="1"/>
        <c:noMultiLvlLbl val="0"/>
      </c:catAx>
      <c:valAx>
        <c:axId val="2567723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37626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308712.631</c:v>
                </c:pt>
                <c:pt idx="1">
                  <c:v>312992.326</c:v>
                </c:pt>
                <c:pt idx="2">
                  <c:v>362084.065</c:v>
                </c:pt>
                <c:pt idx="3">
                  <c:v>361370.22</c:v>
                </c:pt>
                <c:pt idx="4">
                  <c:v>383635.429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265835.646</c:v>
                </c:pt>
                <c:pt idx="1">
                  <c:v>294466.753</c:v>
                </c:pt>
                <c:pt idx="2">
                  <c:v>330262.42</c:v>
                </c:pt>
                <c:pt idx="3">
                  <c:v>306608.083</c:v>
                </c:pt>
                <c:pt idx="4">
                  <c:v>329022.046</c:v>
                </c:pt>
                <c:pt idx="5">
                  <c:v>327965.085</c:v>
                </c:pt>
                <c:pt idx="6">
                  <c:v>321147.803</c:v>
                </c:pt>
                <c:pt idx="7">
                  <c:v>313695.187</c:v>
                </c:pt>
                <c:pt idx="8">
                  <c:v>325915.363</c:v>
                </c:pt>
                <c:pt idx="9">
                  <c:v>322764.723</c:v>
                </c:pt>
                <c:pt idx="10">
                  <c:v>364795.691</c:v>
                </c:pt>
                <c:pt idx="11">
                  <c:v>359377.638</c:v>
                </c:pt>
              </c:numCache>
            </c:numRef>
          </c:val>
          <c:smooth val="0"/>
        </c:ser>
        <c:marker val="1"/>
        <c:axId val="23109508"/>
        <c:axId val="6658981"/>
      </c:lineChart>
      <c:catAx>
        <c:axId val="23109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658981"/>
        <c:crosses val="autoZero"/>
        <c:auto val="1"/>
        <c:lblOffset val="100"/>
        <c:tickLblSkip val="1"/>
        <c:noMultiLvlLbl val="0"/>
      </c:catAx>
      <c:valAx>
        <c:axId val="6658981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095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682805.94</c:v>
                </c:pt>
                <c:pt idx="1">
                  <c:v>649752.532</c:v>
                </c:pt>
                <c:pt idx="2">
                  <c:v>734408.062</c:v>
                </c:pt>
                <c:pt idx="3">
                  <c:v>701706.541</c:v>
                </c:pt>
                <c:pt idx="4">
                  <c:v>749738.72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585010.913</c:v>
                </c:pt>
                <c:pt idx="1">
                  <c:v>634980.963</c:v>
                </c:pt>
                <c:pt idx="2">
                  <c:v>722336.937</c:v>
                </c:pt>
                <c:pt idx="3">
                  <c:v>645785.985</c:v>
                </c:pt>
                <c:pt idx="4">
                  <c:v>680937.235</c:v>
                </c:pt>
                <c:pt idx="5">
                  <c:v>636012.867</c:v>
                </c:pt>
                <c:pt idx="6">
                  <c:v>580118.777</c:v>
                </c:pt>
                <c:pt idx="7">
                  <c:v>612907.223</c:v>
                </c:pt>
                <c:pt idx="8">
                  <c:v>692226.903</c:v>
                </c:pt>
                <c:pt idx="9">
                  <c:v>662023.29</c:v>
                </c:pt>
                <c:pt idx="10">
                  <c:v>765065.286</c:v>
                </c:pt>
                <c:pt idx="11">
                  <c:v>622597.098</c:v>
                </c:pt>
              </c:numCache>
            </c:numRef>
          </c:val>
          <c:smooth val="0"/>
        </c:ser>
        <c:marker val="1"/>
        <c:axId val="59930830"/>
        <c:axId val="2506559"/>
      </c:lineChart>
      <c:catAx>
        <c:axId val="5993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6559"/>
        <c:crosses val="autoZero"/>
        <c:auto val="1"/>
        <c:lblOffset val="100"/>
        <c:tickLblSkip val="1"/>
        <c:noMultiLvlLbl val="0"/>
      </c:catAx>
      <c:valAx>
        <c:axId val="25065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3083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115125.068</c:v>
                </c:pt>
                <c:pt idx="1">
                  <c:v>130358.772</c:v>
                </c:pt>
                <c:pt idx="2">
                  <c:v>154254.699</c:v>
                </c:pt>
                <c:pt idx="3">
                  <c:v>145805.889</c:v>
                </c:pt>
                <c:pt idx="4">
                  <c:v>156120.24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89780.934</c:v>
                </c:pt>
                <c:pt idx="1">
                  <c:v>103607.844</c:v>
                </c:pt>
                <c:pt idx="2">
                  <c:v>150142.88</c:v>
                </c:pt>
                <c:pt idx="3">
                  <c:v>122704.492</c:v>
                </c:pt>
                <c:pt idx="4">
                  <c:v>128086.519</c:v>
                </c:pt>
                <c:pt idx="5">
                  <c:v>139253.053</c:v>
                </c:pt>
                <c:pt idx="6">
                  <c:v>161803.312</c:v>
                </c:pt>
                <c:pt idx="7">
                  <c:v>137048.422</c:v>
                </c:pt>
                <c:pt idx="8">
                  <c:v>146787.353</c:v>
                </c:pt>
                <c:pt idx="9">
                  <c:v>134552.877</c:v>
                </c:pt>
                <c:pt idx="10">
                  <c:v>157382.021</c:v>
                </c:pt>
                <c:pt idx="11">
                  <c:v>162995.208</c:v>
                </c:pt>
              </c:numCache>
            </c:numRef>
          </c:val>
          <c:smooth val="0"/>
        </c:ser>
        <c:marker val="1"/>
        <c:axId val="22559032"/>
        <c:axId val="1704697"/>
      </c:lineChart>
      <c:catAx>
        <c:axId val="2255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4697"/>
        <c:crosses val="autoZero"/>
        <c:auto val="1"/>
        <c:lblOffset val="100"/>
        <c:tickLblSkip val="1"/>
        <c:noMultiLvlLbl val="0"/>
      </c:catAx>
      <c:valAx>
        <c:axId val="170469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5590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166030.342</c:v>
                </c:pt>
                <c:pt idx="1">
                  <c:v>161589.92</c:v>
                </c:pt>
                <c:pt idx="2">
                  <c:v>170255.941</c:v>
                </c:pt>
                <c:pt idx="3">
                  <c:v>190199.188</c:v>
                </c:pt>
                <c:pt idx="4">
                  <c:v>192869.498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132530.187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167710.154</c:v>
                </c:pt>
                <c:pt idx="4">
                  <c:v>171988.312</c:v>
                </c:pt>
                <c:pt idx="5">
                  <c:v>154499.714</c:v>
                </c:pt>
                <c:pt idx="6">
                  <c:v>164713.269</c:v>
                </c:pt>
                <c:pt idx="7">
                  <c:v>161426.912</c:v>
                </c:pt>
                <c:pt idx="8">
                  <c:v>168050.745</c:v>
                </c:pt>
                <c:pt idx="9">
                  <c:v>188447.956</c:v>
                </c:pt>
                <c:pt idx="10">
                  <c:v>197338.997</c:v>
                </c:pt>
                <c:pt idx="11">
                  <c:v>188174.007</c:v>
                </c:pt>
              </c:numCache>
            </c:numRef>
          </c:val>
          <c:smooth val="0"/>
        </c:ser>
        <c:marker val="1"/>
        <c:axId val="15342274"/>
        <c:axId val="3862739"/>
      </c:lineChart>
      <c:catAx>
        <c:axId val="15342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2739"/>
        <c:crosses val="autoZero"/>
        <c:auto val="1"/>
        <c:lblOffset val="100"/>
        <c:tickLblSkip val="1"/>
        <c:noMultiLvlLbl val="0"/>
      </c:catAx>
      <c:valAx>
        <c:axId val="386273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3422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271584.263</c:v>
                </c:pt>
                <c:pt idx="1">
                  <c:v>256897.504</c:v>
                </c:pt>
                <c:pt idx="2">
                  <c:v>305975.669</c:v>
                </c:pt>
                <c:pt idx="3">
                  <c:v>321790.638</c:v>
                </c:pt>
                <c:pt idx="4">
                  <c:v>360715.074</c:v>
                </c:pt>
                <c:pt idx="5">
                  <c:v>411667.263</c:v>
                </c:pt>
                <c:pt idx="6">
                  <c:v>378979.186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427520.861</c:v>
                </c:pt>
                <c:pt idx="11">
                  <c:v>397258.533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394360.612</c:v>
                </c:pt>
                <c:pt idx="1">
                  <c:v>400315.829</c:v>
                </c:pt>
                <c:pt idx="2">
                  <c:v>369830.997</c:v>
                </c:pt>
                <c:pt idx="3">
                  <c:v>401789.136</c:v>
                </c:pt>
                <c:pt idx="4">
                  <c:v>509234.294</c:v>
                </c:pt>
              </c:numCache>
            </c:numRef>
          </c:val>
          <c:smooth val="0"/>
        </c:ser>
        <c:marker val="1"/>
        <c:axId val="61024664"/>
        <c:axId val="12351065"/>
      </c:lineChart>
      <c:catAx>
        <c:axId val="61024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351065"/>
        <c:crosses val="autoZero"/>
        <c:auto val="1"/>
        <c:lblOffset val="100"/>
        <c:tickLblSkip val="1"/>
        <c:noMultiLvlLbl val="0"/>
      </c:catAx>
      <c:valAx>
        <c:axId val="123510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0246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1316302.954</c:v>
                </c:pt>
                <c:pt idx="1">
                  <c:v>1429804.018</c:v>
                </c:pt>
                <c:pt idx="2">
                  <c:v>1458509.44</c:v>
                </c:pt>
                <c:pt idx="3">
                  <c:v>1429921.587</c:v>
                </c:pt>
                <c:pt idx="4">
                  <c:v>1573265.796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1302960.182</c:v>
                </c:pt>
                <c:pt idx="1">
                  <c:v>1386930.155</c:v>
                </c:pt>
                <c:pt idx="2">
                  <c:v>1641891.481</c:v>
                </c:pt>
                <c:pt idx="3">
                  <c:v>1482143.499</c:v>
                </c:pt>
                <c:pt idx="4">
                  <c:v>1481270.893</c:v>
                </c:pt>
                <c:pt idx="5">
                  <c:v>1384441.606</c:v>
                </c:pt>
                <c:pt idx="6">
                  <c:v>1293030.193</c:v>
                </c:pt>
                <c:pt idx="7">
                  <c:v>1457947.912</c:v>
                </c:pt>
                <c:pt idx="8">
                  <c:v>1474631.595</c:v>
                </c:pt>
                <c:pt idx="9">
                  <c:v>1627635.369</c:v>
                </c:pt>
                <c:pt idx="10">
                  <c:v>1576225.011</c:v>
                </c:pt>
                <c:pt idx="11">
                  <c:v>1406266.443</c:v>
                </c:pt>
              </c:numCache>
            </c:numRef>
          </c:val>
          <c:smooth val="0"/>
        </c:ser>
        <c:marker val="1"/>
        <c:axId val="34764652"/>
        <c:axId val="44446413"/>
      </c:lineChart>
      <c:catAx>
        <c:axId val="34764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4446413"/>
        <c:crosses val="autoZero"/>
        <c:auto val="1"/>
        <c:lblOffset val="100"/>
        <c:tickLblSkip val="1"/>
        <c:noMultiLvlLbl val="0"/>
      </c:catAx>
      <c:valAx>
        <c:axId val="4444641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646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430674.37</c:v>
                </c:pt>
                <c:pt idx="1">
                  <c:v>435964.491</c:v>
                </c:pt>
                <c:pt idx="2">
                  <c:v>512341.052</c:v>
                </c:pt>
                <c:pt idx="3">
                  <c:v>502611.722</c:v>
                </c:pt>
                <c:pt idx="4">
                  <c:v>520532.479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385485.427</c:v>
                </c:pt>
                <c:pt idx="1">
                  <c:v>418134.033</c:v>
                </c:pt>
                <c:pt idx="2">
                  <c:v>464782.777</c:v>
                </c:pt>
                <c:pt idx="3">
                  <c:v>449870.29</c:v>
                </c:pt>
                <c:pt idx="4">
                  <c:v>481190.35</c:v>
                </c:pt>
                <c:pt idx="5">
                  <c:v>470811.225</c:v>
                </c:pt>
                <c:pt idx="6">
                  <c:v>434097.029</c:v>
                </c:pt>
                <c:pt idx="7">
                  <c:v>408024.449</c:v>
                </c:pt>
                <c:pt idx="8">
                  <c:v>413616.635</c:v>
                </c:pt>
                <c:pt idx="9">
                  <c:v>442315.175</c:v>
                </c:pt>
                <c:pt idx="10">
                  <c:v>497142.879</c:v>
                </c:pt>
                <c:pt idx="11">
                  <c:v>454243.961</c:v>
                </c:pt>
              </c:numCache>
            </c:numRef>
          </c:val>
          <c:smooth val="0"/>
        </c:ser>
        <c:marker val="1"/>
        <c:axId val="64473398"/>
        <c:axId val="43389671"/>
      </c:lineChart>
      <c:catAx>
        <c:axId val="64473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389671"/>
        <c:crosses val="autoZero"/>
        <c:auto val="1"/>
        <c:lblOffset val="100"/>
        <c:tickLblSkip val="1"/>
        <c:noMultiLvlLbl val="0"/>
      </c:catAx>
      <c:valAx>
        <c:axId val="4338967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47339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1485550.271</c:v>
                </c:pt>
                <c:pt idx="1">
                  <c:v>1784314.112</c:v>
                </c:pt>
                <c:pt idx="2">
                  <c:v>1864986.882</c:v>
                </c:pt>
                <c:pt idx="3">
                  <c:v>1767015.236</c:v>
                </c:pt>
                <c:pt idx="4">
                  <c:v>1846015.201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1581184.136</c:v>
                </c:pt>
                <c:pt idx="1">
                  <c:v>1637526.29</c:v>
                </c:pt>
                <c:pt idx="2">
                  <c:v>1906475.306</c:v>
                </c:pt>
                <c:pt idx="3">
                  <c:v>1630183.31</c:v>
                </c:pt>
                <c:pt idx="4">
                  <c:v>1653562.047</c:v>
                </c:pt>
                <c:pt idx="5">
                  <c:v>1604581.197</c:v>
                </c:pt>
                <c:pt idx="6">
                  <c:v>1450956.048</c:v>
                </c:pt>
                <c:pt idx="7">
                  <c:v>1068343.407</c:v>
                </c:pt>
                <c:pt idx="8">
                  <c:v>1497717.295</c:v>
                </c:pt>
                <c:pt idx="9">
                  <c:v>1631701.309</c:v>
                </c:pt>
                <c:pt idx="10">
                  <c:v>1757275.096</c:v>
                </c:pt>
                <c:pt idx="11">
                  <c:v>1636941.713</c:v>
                </c:pt>
              </c:numCache>
            </c:numRef>
          </c:val>
          <c:smooth val="0"/>
        </c:ser>
        <c:marker val="1"/>
        <c:axId val="54962720"/>
        <c:axId val="24902433"/>
      </c:lineChart>
      <c:catAx>
        <c:axId val="54962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02433"/>
        <c:crosses val="autoZero"/>
        <c:auto val="1"/>
        <c:lblOffset val="100"/>
        <c:tickLblSkip val="1"/>
        <c:noMultiLvlLbl val="0"/>
      </c:catAx>
      <c:valAx>
        <c:axId val="2490243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6272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830501.454</c:v>
                </c:pt>
                <c:pt idx="1">
                  <c:v>839982.2</c:v>
                </c:pt>
                <c:pt idx="2">
                  <c:v>911532.976</c:v>
                </c:pt>
                <c:pt idx="3">
                  <c:v>919869.775</c:v>
                </c:pt>
                <c:pt idx="4">
                  <c:v>1030698.185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817785.071</c:v>
                </c:pt>
                <c:pt idx="1">
                  <c:v>948687.116</c:v>
                </c:pt>
                <c:pt idx="2">
                  <c:v>1131078.944</c:v>
                </c:pt>
                <c:pt idx="3">
                  <c:v>1050533.825</c:v>
                </c:pt>
                <c:pt idx="4">
                  <c:v>1048171.202</c:v>
                </c:pt>
                <c:pt idx="5">
                  <c:v>957640.367</c:v>
                </c:pt>
                <c:pt idx="6">
                  <c:v>865371.049</c:v>
                </c:pt>
                <c:pt idx="7">
                  <c:v>952506.804</c:v>
                </c:pt>
                <c:pt idx="8">
                  <c:v>972452.799</c:v>
                </c:pt>
                <c:pt idx="9">
                  <c:v>981329.411</c:v>
                </c:pt>
                <c:pt idx="10">
                  <c:v>1069165.397</c:v>
                </c:pt>
                <c:pt idx="11">
                  <c:v>999321.657</c:v>
                </c:pt>
              </c:numCache>
            </c:numRef>
          </c:val>
          <c:smooth val="0"/>
        </c:ser>
        <c:marker val="1"/>
        <c:axId val="22795306"/>
        <c:axId val="3831163"/>
      </c:lineChart>
      <c:catAx>
        <c:axId val="2279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31163"/>
        <c:crosses val="autoZero"/>
        <c:auto val="1"/>
        <c:lblOffset val="100"/>
        <c:tickLblSkip val="1"/>
        <c:noMultiLvlLbl val="0"/>
      </c:catAx>
      <c:valAx>
        <c:axId val="3831163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9530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1396868.481</c:v>
                </c:pt>
                <c:pt idx="1">
                  <c:v>1394399.681</c:v>
                </c:pt>
                <c:pt idx="2">
                  <c:v>1516692.565</c:v>
                </c:pt>
                <c:pt idx="3">
                  <c:v>1324246.423</c:v>
                </c:pt>
                <c:pt idx="4">
                  <c:v>1373580.207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1226435.351</c:v>
                </c:pt>
                <c:pt idx="1">
                  <c:v>1302807.132</c:v>
                </c:pt>
                <c:pt idx="2">
                  <c:v>1476257.787</c:v>
                </c:pt>
                <c:pt idx="3">
                  <c:v>1215094.295</c:v>
                </c:pt>
                <c:pt idx="4">
                  <c:v>1286441.206</c:v>
                </c:pt>
                <c:pt idx="5">
                  <c:v>1395393.764</c:v>
                </c:pt>
                <c:pt idx="6">
                  <c:v>1400305.065</c:v>
                </c:pt>
                <c:pt idx="7">
                  <c:v>1293746.739</c:v>
                </c:pt>
                <c:pt idx="8">
                  <c:v>1361840.51</c:v>
                </c:pt>
                <c:pt idx="9">
                  <c:v>1279119.525</c:v>
                </c:pt>
                <c:pt idx="10">
                  <c:v>1434288.696</c:v>
                </c:pt>
                <c:pt idx="11">
                  <c:v>1368621.932</c:v>
                </c:pt>
              </c:numCache>
            </c:numRef>
          </c:val>
          <c:smooth val="0"/>
        </c:ser>
        <c:marker val="1"/>
        <c:axId val="34480468"/>
        <c:axId val="41888757"/>
      </c:lineChart>
      <c:catAx>
        <c:axId val="34480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888757"/>
        <c:crosses val="autoZero"/>
        <c:auto val="1"/>
        <c:lblOffset val="100"/>
        <c:tickLblSkip val="1"/>
        <c:noMultiLvlLbl val="0"/>
      </c:catAx>
      <c:valAx>
        <c:axId val="4188875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804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508989.649</c:v>
                </c:pt>
                <c:pt idx="1">
                  <c:v>536517.603</c:v>
                </c:pt>
                <c:pt idx="2">
                  <c:v>584994.002</c:v>
                </c:pt>
                <c:pt idx="3">
                  <c:v>549511.328</c:v>
                </c:pt>
                <c:pt idx="4">
                  <c:v>609544.83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479260.192</c:v>
                </c:pt>
                <c:pt idx="1">
                  <c:v>499918.353</c:v>
                </c:pt>
                <c:pt idx="2">
                  <c:v>576619.755</c:v>
                </c:pt>
                <c:pt idx="3">
                  <c:v>513127.474</c:v>
                </c:pt>
                <c:pt idx="4">
                  <c:v>570030.619</c:v>
                </c:pt>
                <c:pt idx="5">
                  <c:v>560662.386</c:v>
                </c:pt>
                <c:pt idx="6">
                  <c:v>513606.796</c:v>
                </c:pt>
                <c:pt idx="7">
                  <c:v>491427.673</c:v>
                </c:pt>
                <c:pt idx="8">
                  <c:v>513356.724</c:v>
                </c:pt>
                <c:pt idx="9">
                  <c:v>506648.695</c:v>
                </c:pt>
                <c:pt idx="10">
                  <c:v>599209.006</c:v>
                </c:pt>
                <c:pt idx="11">
                  <c:v>533770.847</c:v>
                </c:pt>
              </c:numCache>
            </c:numRef>
          </c:val>
          <c:smooth val="0"/>
        </c:ser>
        <c:marker val="1"/>
        <c:axId val="41454494"/>
        <c:axId val="37546127"/>
      </c:lineChart>
      <c:catAx>
        <c:axId val="41454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546127"/>
        <c:crosses val="autoZero"/>
        <c:auto val="1"/>
        <c:lblOffset val="100"/>
        <c:tickLblSkip val="1"/>
        <c:noMultiLvlLbl val="0"/>
      </c:catAx>
      <c:valAx>
        <c:axId val="3754612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5449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232529.431</c:v>
                </c:pt>
                <c:pt idx="1">
                  <c:v>236051.783</c:v>
                </c:pt>
                <c:pt idx="2">
                  <c:v>286782.413</c:v>
                </c:pt>
                <c:pt idx="3">
                  <c:v>291840.274</c:v>
                </c:pt>
                <c:pt idx="4">
                  <c:v>299822.095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207853.904</c:v>
                </c:pt>
                <c:pt idx="1">
                  <c:v>235476.37</c:v>
                </c:pt>
                <c:pt idx="2">
                  <c:v>279936.517</c:v>
                </c:pt>
                <c:pt idx="3">
                  <c:v>271020.425</c:v>
                </c:pt>
                <c:pt idx="4">
                  <c:v>297718.975</c:v>
                </c:pt>
                <c:pt idx="5">
                  <c:v>285897.222</c:v>
                </c:pt>
                <c:pt idx="6">
                  <c:v>256485.649</c:v>
                </c:pt>
                <c:pt idx="7">
                  <c:v>254993.121</c:v>
                </c:pt>
                <c:pt idx="8">
                  <c:v>249354.584</c:v>
                </c:pt>
                <c:pt idx="9">
                  <c:v>258092.405</c:v>
                </c:pt>
                <c:pt idx="10">
                  <c:v>263156.091</c:v>
                </c:pt>
                <c:pt idx="11">
                  <c:v>237858.473</c:v>
                </c:pt>
              </c:numCache>
            </c:numRef>
          </c:val>
          <c:smooth val="0"/>
        </c:ser>
        <c:marker val="1"/>
        <c:axId val="2370824"/>
        <c:axId val="21337417"/>
      </c:lineChart>
      <c:catAx>
        <c:axId val="2370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1337417"/>
        <c:crosses val="autoZero"/>
        <c:auto val="1"/>
        <c:lblOffset val="100"/>
        <c:tickLblSkip val="1"/>
        <c:noMultiLvlLbl val="0"/>
      </c:catAx>
      <c:valAx>
        <c:axId val="2133741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7082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154353.628</c:v>
                </c:pt>
                <c:pt idx="1">
                  <c:v>203219.507</c:v>
                </c:pt>
                <c:pt idx="2">
                  <c:v>191571.508</c:v>
                </c:pt>
                <c:pt idx="3">
                  <c:v>166973.057</c:v>
                </c:pt>
                <c:pt idx="4">
                  <c:v>194039.884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270948.388</c:v>
                </c:pt>
                <c:pt idx="1">
                  <c:v>131767.024</c:v>
                </c:pt>
                <c:pt idx="2">
                  <c:v>135700.011</c:v>
                </c:pt>
                <c:pt idx="3">
                  <c:v>153131.564</c:v>
                </c:pt>
                <c:pt idx="4">
                  <c:v>153192.611</c:v>
                </c:pt>
                <c:pt idx="5">
                  <c:v>166120.802</c:v>
                </c:pt>
                <c:pt idx="6">
                  <c:v>135363.971</c:v>
                </c:pt>
                <c:pt idx="7">
                  <c:v>157073.617</c:v>
                </c:pt>
                <c:pt idx="8">
                  <c:v>179011.675</c:v>
                </c:pt>
                <c:pt idx="9">
                  <c:v>179006.583</c:v>
                </c:pt>
                <c:pt idx="10">
                  <c:v>250424.19</c:v>
                </c:pt>
                <c:pt idx="11">
                  <c:v>163981.372</c:v>
                </c:pt>
              </c:numCache>
            </c:numRef>
          </c:val>
          <c:smooth val="0"/>
        </c:ser>
        <c:marker val="1"/>
        <c:axId val="57819026"/>
        <c:axId val="50609187"/>
      </c:lineChart>
      <c:catAx>
        <c:axId val="57819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09187"/>
        <c:crosses val="autoZero"/>
        <c:auto val="1"/>
        <c:lblOffset val="100"/>
        <c:tickLblSkip val="1"/>
        <c:noMultiLvlLbl val="0"/>
      </c:catAx>
      <c:valAx>
        <c:axId val="506091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8190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1155655.733</c:v>
                </c:pt>
                <c:pt idx="1">
                  <c:v>1234944.173</c:v>
                </c:pt>
                <c:pt idx="2">
                  <c:v>1459711.322</c:v>
                </c:pt>
                <c:pt idx="3">
                  <c:v>1234696.946</c:v>
                </c:pt>
                <c:pt idx="4">
                  <c:v>1276231.177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1223469.636</c:v>
                </c:pt>
                <c:pt idx="1">
                  <c:v>1360029.884</c:v>
                </c:pt>
                <c:pt idx="2">
                  <c:v>1328317.302</c:v>
                </c:pt>
                <c:pt idx="3">
                  <c:v>1328580.951</c:v>
                </c:pt>
                <c:pt idx="4">
                  <c:v>1345411.171</c:v>
                </c:pt>
                <c:pt idx="5">
                  <c:v>1481500.472</c:v>
                </c:pt>
                <c:pt idx="6">
                  <c:v>1247695.486</c:v>
                </c:pt>
                <c:pt idx="7">
                  <c:v>1276850.52</c:v>
                </c:pt>
                <c:pt idx="8">
                  <c:v>1197186.601</c:v>
                </c:pt>
                <c:pt idx="9">
                  <c:v>1329672.686</c:v>
                </c:pt>
                <c:pt idx="10">
                  <c:v>1179845.527</c:v>
                </c:pt>
                <c:pt idx="11">
                  <c:v>1249935.685</c:v>
                </c:pt>
              </c:numCache>
            </c:numRef>
          </c:val>
          <c:smooth val="0"/>
        </c:ser>
        <c:marker val="1"/>
        <c:axId val="52829500"/>
        <c:axId val="5703453"/>
      </c:lineChart>
      <c:catAx>
        <c:axId val="52829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3453"/>
        <c:crosses val="autoZero"/>
        <c:auto val="1"/>
        <c:lblOffset val="100"/>
        <c:tickLblSkip val="1"/>
        <c:noMultiLvlLbl val="0"/>
      </c:catAx>
      <c:valAx>
        <c:axId val="570345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2950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394360.612</c:v>
                </c:pt>
                <c:pt idx="1">
                  <c:v>400315.829</c:v>
                </c:pt>
                <c:pt idx="2">
                  <c:v>369830.997</c:v>
                </c:pt>
                <c:pt idx="3">
                  <c:v>401789.136</c:v>
                </c:pt>
                <c:pt idx="4">
                  <c:v>509234.294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271584.263</c:v>
                </c:pt>
                <c:pt idx="1">
                  <c:v>256897.504</c:v>
                </c:pt>
                <c:pt idx="2">
                  <c:v>305975.669</c:v>
                </c:pt>
                <c:pt idx="3">
                  <c:v>321790.638</c:v>
                </c:pt>
                <c:pt idx="4">
                  <c:v>360715.074</c:v>
                </c:pt>
                <c:pt idx="5">
                  <c:v>411667.263</c:v>
                </c:pt>
                <c:pt idx="6">
                  <c:v>378979.186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427520.861</c:v>
                </c:pt>
                <c:pt idx="11">
                  <c:v>397258.533</c:v>
                </c:pt>
              </c:numCache>
            </c:numRef>
          </c:val>
          <c:smooth val="0"/>
        </c:ser>
        <c:marker val="1"/>
        <c:axId val="51331078"/>
        <c:axId val="59326519"/>
      </c:lineChart>
      <c:catAx>
        <c:axId val="51331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26519"/>
        <c:crosses val="autoZero"/>
        <c:auto val="1"/>
        <c:lblOffset val="100"/>
        <c:tickLblSkip val="1"/>
        <c:noMultiLvlLbl val="0"/>
      </c:catAx>
      <c:valAx>
        <c:axId val="59326519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3107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İHR'!$C$73:$F$73</c:f>
              <c:numCache>
                <c:ptCount val="4"/>
                <c:pt idx="0">
                  <c:v>12395192.08</c:v>
                </c:pt>
                <c:pt idx="1">
                  <c:v>13143944.912</c:v>
                </c:pt>
                <c:pt idx="2">
                  <c:v>12520194.443</c:v>
                </c:pt>
                <c:pt idx="3">
                  <c:v>11754931.102</c:v>
                </c:pt>
              </c:numCache>
            </c:numRef>
          </c:val>
          <c:smooth val="0"/>
        </c:ser>
        <c:marker val="1"/>
        <c:axId val="44050722"/>
        <c:axId val="60912179"/>
      </c:lineChart>
      <c:catAx>
        <c:axId val="44050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12179"/>
        <c:crosses val="autoZero"/>
        <c:auto val="1"/>
        <c:lblOffset val="100"/>
        <c:tickLblSkip val="1"/>
        <c:noMultiLvlLbl val="0"/>
      </c:catAx>
      <c:valAx>
        <c:axId val="60912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507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162402.313</c:v>
                </c:pt>
                <c:pt idx="2">
                  <c:v>92520.589</c:v>
                </c:pt>
                <c:pt idx="3">
                  <c:v>29250.645</c:v>
                </c:pt>
                <c:pt idx="4">
                  <c:v>92887.691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85736.847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64176624"/>
        <c:axId val="40718705"/>
      </c:lineChart>
      <c:catAx>
        <c:axId val="64176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18705"/>
        <c:crosses val="autoZero"/>
        <c:auto val="1"/>
        <c:lblOffset val="100"/>
        <c:tickLblSkip val="1"/>
        <c:noMultiLvlLbl val="0"/>
      </c:catAx>
      <c:valAx>
        <c:axId val="4071870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7662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72558.026</c:v>
                </c:pt>
                <c:pt idx="1">
                  <c:v>90872.551</c:v>
                </c:pt>
                <c:pt idx="2">
                  <c:v>107419.44</c:v>
                </c:pt>
                <c:pt idx="3">
                  <c:v>113262.235</c:v>
                </c:pt>
                <c:pt idx="4">
                  <c:v>127572.102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63926.321</c:v>
                </c:pt>
                <c:pt idx="2">
                  <c:v>120374.858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79016.185</c:v>
                </c:pt>
                <c:pt idx="7">
                  <c:v>114212.635</c:v>
                </c:pt>
                <c:pt idx="8">
                  <c:v>94096.955</c:v>
                </c:pt>
                <c:pt idx="9">
                  <c:v>77603.507</c:v>
                </c:pt>
                <c:pt idx="10">
                  <c:v>86489.982</c:v>
                </c:pt>
                <c:pt idx="11">
                  <c:v>172282.097</c:v>
                </c:pt>
              </c:numCache>
            </c:numRef>
          </c:val>
          <c:smooth val="0"/>
        </c:ser>
        <c:marker val="1"/>
        <c:axId val="30924026"/>
        <c:axId val="9880779"/>
      </c:lineChart>
      <c:catAx>
        <c:axId val="30924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80779"/>
        <c:crosses val="autoZero"/>
        <c:auto val="1"/>
        <c:lblOffset val="100"/>
        <c:tickLblSkip val="1"/>
        <c:noMultiLvlLbl val="0"/>
      </c:catAx>
      <c:valAx>
        <c:axId val="9880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240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275703.066</c:v>
                </c:pt>
                <c:pt idx="1">
                  <c:v>301787.558</c:v>
                </c:pt>
                <c:pt idx="2">
                  <c:v>349302.278</c:v>
                </c:pt>
                <c:pt idx="3">
                  <c:v>360469.862</c:v>
                </c:pt>
                <c:pt idx="4">
                  <c:v>381056.435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255863.724</c:v>
                </c:pt>
                <c:pt idx="1">
                  <c:v>289889.332</c:v>
                </c:pt>
                <c:pt idx="2">
                  <c:v>349871.283</c:v>
                </c:pt>
                <c:pt idx="3">
                  <c:v>318162.552</c:v>
                </c:pt>
                <c:pt idx="4">
                  <c:v>339242.838</c:v>
                </c:pt>
                <c:pt idx="5">
                  <c:v>317928.615</c:v>
                </c:pt>
                <c:pt idx="6">
                  <c:v>303368.036</c:v>
                </c:pt>
                <c:pt idx="7">
                  <c:v>304797.069</c:v>
                </c:pt>
                <c:pt idx="8">
                  <c:v>328281.277</c:v>
                </c:pt>
                <c:pt idx="9">
                  <c:v>320875.294</c:v>
                </c:pt>
                <c:pt idx="10">
                  <c:v>360764.126</c:v>
                </c:pt>
                <c:pt idx="11">
                  <c:v>304709.285</c:v>
                </c:pt>
              </c:numCache>
            </c:numRef>
          </c:val>
          <c:smooth val="0"/>
        </c:ser>
        <c:marker val="1"/>
        <c:axId val="21818148"/>
        <c:axId val="62145605"/>
      </c:lineChart>
      <c:catAx>
        <c:axId val="2181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45605"/>
        <c:crosses val="autoZero"/>
        <c:auto val="1"/>
        <c:lblOffset val="100"/>
        <c:tickLblSkip val="1"/>
        <c:noMultiLvlLbl val="0"/>
      </c:catAx>
      <c:valAx>
        <c:axId val="6214560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1814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1506723.751</c:v>
                </c:pt>
                <c:pt idx="1">
                  <c:v>1533499.911</c:v>
                </c:pt>
                <c:pt idx="2">
                  <c:v>1656356.726</c:v>
                </c:pt>
                <c:pt idx="3">
                  <c:v>1491180.768</c:v>
                </c:pt>
                <c:pt idx="4">
                  <c:v>1536208.236</c:v>
                </c:pt>
                <c:pt idx="5">
                  <c:v>1519745.549</c:v>
                </c:pt>
                <c:pt idx="6">
                  <c:v>1412069.469</c:v>
                </c:pt>
                <c:pt idx="7">
                  <c:v>1344179.519</c:v>
                </c:pt>
                <c:pt idx="8">
                  <c:v>1625853.107</c:v>
                </c:pt>
                <c:pt idx="9">
                  <c:v>1692977.141</c:v>
                </c:pt>
                <c:pt idx="10">
                  <c:v>1975362.54</c:v>
                </c:pt>
                <c:pt idx="11">
                  <c:v>1834720.384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1700874.77</c:v>
                </c:pt>
                <c:pt idx="1">
                  <c:v>1614405.868</c:v>
                </c:pt>
                <c:pt idx="2">
                  <c:v>1723813.849</c:v>
                </c:pt>
                <c:pt idx="3">
                  <c:v>1690046.886</c:v>
                </c:pt>
                <c:pt idx="4">
                  <c:v>1776532.841</c:v>
                </c:pt>
              </c:numCache>
            </c:numRef>
          </c:val>
          <c:smooth val="0"/>
        </c:ser>
        <c:marker val="1"/>
        <c:axId val="11338700"/>
        <c:axId val="34939437"/>
      </c:lineChart>
      <c:catAx>
        <c:axId val="11338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39437"/>
        <c:crosses val="autoZero"/>
        <c:auto val="1"/>
        <c:lblOffset val="100"/>
        <c:tickLblSkip val="1"/>
        <c:noMultiLvlLbl val="0"/>
      </c:catAx>
      <c:valAx>
        <c:axId val="3493943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387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İHR'!$C$73:$F$73</c:f>
              <c:numCache>
                <c:ptCount val="4"/>
                <c:pt idx="0">
                  <c:v>12395192.08</c:v>
                </c:pt>
                <c:pt idx="1">
                  <c:v>13143944.912</c:v>
                </c:pt>
                <c:pt idx="2">
                  <c:v>12520194.443</c:v>
                </c:pt>
                <c:pt idx="3">
                  <c:v>11754931.102</c:v>
                </c:pt>
              </c:numCache>
            </c:numRef>
          </c:val>
          <c:smooth val="0"/>
        </c:ser>
        <c:marker val="1"/>
        <c:axId val="46019478"/>
        <c:axId val="11522119"/>
      </c:lineChart>
      <c:catAx>
        <c:axId val="4601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522119"/>
        <c:crosses val="autoZero"/>
        <c:auto val="1"/>
        <c:lblOffset val="100"/>
        <c:tickLblSkip val="1"/>
        <c:noMultiLvlLbl val="0"/>
      </c:catAx>
      <c:valAx>
        <c:axId val="11522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194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152478451.06500003</c:v>
                </c:pt>
                <c:pt idx="11">
                  <c:v>62536879.56059</c:v>
                </c:pt>
              </c:numCache>
            </c:numRef>
          </c:val>
        </c:ser>
        <c:axId val="36590208"/>
        <c:axId val="60876417"/>
      </c:barChart>
      <c:catAx>
        <c:axId val="36590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876417"/>
        <c:crosses val="autoZero"/>
        <c:auto val="1"/>
        <c:lblOffset val="100"/>
        <c:tickLblSkip val="1"/>
        <c:noMultiLvlLbl val="0"/>
      </c:catAx>
      <c:valAx>
        <c:axId val="60876417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659020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500562.92</c:v>
                </c:pt>
                <c:pt idx="1">
                  <c:v>471153.026</c:v>
                </c:pt>
                <c:pt idx="2">
                  <c:v>532617.861</c:v>
                </c:pt>
                <c:pt idx="3">
                  <c:v>521290.166</c:v>
                </c:pt>
                <c:pt idx="4">
                  <c:v>588251.596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496619.102</c:v>
                </c:pt>
                <c:pt idx="2">
                  <c:v>525592.323</c:v>
                </c:pt>
                <c:pt idx="3">
                  <c:v>479203.867</c:v>
                </c:pt>
                <c:pt idx="4">
                  <c:v>474941.944</c:v>
                </c:pt>
                <c:pt idx="5">
                  <c:v>465891.19</c:v>
                </c:pt>
                <c:pt idx="6">
                  <c:v>449244.824</c:v>
                </c:pt>
                <c:pt idx="7">
                  <c:v>436234.82</c:v>
                </c:pt>
                <c:pt idx="8">
                  <c:v>498948.191</c:v>
                </c:pt>
                <c:pt idx="9">
                  <c:v>487327.962</c:v>
                </c:pt>
                <c:pt idx="10">
                  <c:v>581169.546</c:v>
                </c:pt>
                <c:pt idx="11">
                  <c:v>517274.794</c:v>
                </c:pt>
              </c:numCache>
            </c:numRef>
          </c:val>
          <c:smooth val="0"/>
        </c:ser>
        <c:marker val="1"/>
        <c:axId val="11016842"/>
        <c:axId val="32042715"/>
      </c:lineChart>
      <c:catAx>
        <c:axId val="11016842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042715"/>
        <c:crosses val="autoZero"/>
        <c:auto val="1"/>
        <c:lblOffset val="100"/>
        <c:tickLblSkip val="1"/>
        <c:noMultiLvlLbl val="0"/>
      </c:catAx>
      <c:valAx>
        <c:axId val="3204271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1684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223148.14</c:v>
                </c:pt>
                <c:pt idx="1">
                  <c:v>181396.168</c:v>
                </c:pt>
                <c:pt idx="2">
                  <c:v>172502.934</c:v>
                </c:pt>
                <c:pt idx="3">
                  <c:v>160183.682</c:v>
                </c:pt>
                <c:pt idx="4">
                  <c:v>182191.215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496619.102</c:v>
                </c:pt>
                <c:pt idx="2">
                  <c:v>525592.323</c:v>
                </c:pt>
                <c:pt idx="3">
                  <c:v>479203.867</c:v>
                </c:pt>
                <c:pt idx="4">
                  <c:v>474941.944</c:v>
                </c:pt>
                <c:pt idx="5">
                  <c:v>465891.19</c:v>
                </c:pt>
                <c:pt idx="6">
                  <c:v>449244.824</c:v>
                </c:pt>
                <c:pt idx="7">
                  <c:v>436234.82</c:v>
                </c:pt>
                <c:pt idx="8">
                  <c:v>498948.191</c:v>
                </c:pt>
                <c:pt idx="9">
                  <c:v>487327.962</c:v>
                </c:pt>
                <c:pt idx="10">
                  <c:v>581169.546</c:v>
                </c:pt>
                <c:pt idx="11">
                  <c:v>517274.794</c:v>
                </c:pt>
              </c:numCache>
            </c:numRef>
          </c:val>
          <c:smooth val="0"/>
        </c:ser>
        <c:marker val="1"/>
        <c:axId val="19948980"/>
        <c:axId val="45323093"/>
      </c:lineChart>
      <c:catAx>
        <c:axId val="19948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23093"/>
        <c:crosses val="autoZero"/>
        <c:auto val="1"/>
        <c:lblOffset val="100"/>
        <c:tickLblSkip val="1"/>
        <c:noMultiLvlLbl val="0"/>
      </c:catAx>
      <c:valAx>
        <c:axId val="4532309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489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94931.761</c:v>
                </c:pt>
                <c:pt idx="1">
                  <c:v>94116.08</c:v>
                </c:pt>
                <c:pt idx="2">
                  <c:v>95502</c:v>
                </c:pt>
                <c:pt idx="3">
                  <c:v>100840.932</c:v>
                </c:pt>
                <c:pt idx="4">
                  <c:v>113356.234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92558.294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96476.578</c:v>
                </c:pt>
                <c:pt idx="5">
                  <c:v>96041.307</c:v>
                </c:pt>
                <c:pt idx="6">
                  <c:v>106778.728</c:v>
                </c:pt>
                <c:pt idx="7">
                  <c:v>119572.297</c:v>
                </c:pt>
                <c:pt idx="8">
                  <c:v>112852.08</c:v>
                </c:pt>
                <c:pt idx="9">
                  <c:v>122329.925</c:v>
                </c:pt>
                <c:pt idx="10">
                  <c:v>131376.603</c:v>
                </c:pt>
                <c:pt idx="11">
                  <c:v>99854.79</c:v>
                </c:pt>
              </c:numCache>
            </c:numRef>
          </c:val>
          <c:smooth val="0"/>
        </c:ser>
        <c:marker val="1"/>
        <c:axId val="5254654"/>
        <c:axId val="47291887"/>
      </c:lineChart>
      <c:catAx>
        <c:axId val="5254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7291887"/>
        <c:crosses val="autoZero"/>
        <c:auto val="1"/>
        <c:lblOffset val="100"/>
        <c:tickLblSkip val="1"/>
        <c:noMultiLvlLbl val="0"/>
      </c:catAx>
      <c:valAx>
        <c:axId val="4729188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2546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8</xdr:col>
      <xdr:colOff>504825</xdr:colOff>
      <xdr:row>51</xdr:row>
      <xdr:rowOff>38100</xdr:rowOff>
    </xdr:to>
    <xdr:graphicFrame>
      <xdr:nvGraphicFramePr>
        <xdr:cNvPr id="1" name="Chart 13"/>
        <xdr:cNvGraphicFramePr/>
      </xdr:nvGraphicFramePr>
      <xdr:xfrm>
        <a:off x="0" y="5972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9525</xdr:rowOff>
    </xdr:from>
    <xdr:to>
      <xdr:col>8</xdr:col>
      <xdr:colOff>495300</xdr:colOff>
      <xdr:row>67</xdr:row>
      <xdr:rowOff>85725</xdr:rowOff>
    </xdr:to>
    <xdr:graphicFrame>
      <xdr:nvGraphicFramePr>
        <xdr:cNvPr id="2" name="Chart 14"/>
        <xdr:cNvGraphicFramePr/>
      </xdr:nvGraphicFramePr>
      <xdr:xfrm>
        <a:off x="0" y="84010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>
      <xdr:nvGraphicFramePr>
        <xdr:cNvPr id="3" name="Chart 16"/>
        <xdr:cNvGraphicFramePr/>
      </xdr:nvGraphicFramePr>
      <xdr:xfrm>
        <a:off x="19050" y="6286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19050</xdr:colOff>
      <xdr:row>21</xdr:row>
      <xdr:rowOff>95250</xdr:rowOff>
    </xdr:from>
    <xdr:to>
      <xdr:col>8</xdr:col>
      <xdr:colOff>504825</xdr:colOff>
      <xdr:row>36</xdr:row>
      <xdr:rowOff>114300</xdr:rowOff>
    </xdr:to>
    <xdr:graphicFrame>
      <xdr:nvGraphicFramePr>
        <xdr:cNvPr id="4" name="Chart 18"/>
        <xdr:cNvGraphicFramePr/>
      </xdr:nvGraphicFramePr>
      <xdr:xfrm>
        <a:off x="19050" y="34956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44" sqref="L44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171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3" t="s">
        <v>112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3" ht="18">
      <c r="A6" s="110"/>
      <c r="B6" s="162" t="s">
        <v>24</v>
      </c>
      <c r="C6" s="162"/>
      <c r="D6" s="162"/>
      <c r="E6" s="162"/>
      <c r="F6" s="164" t="s">
        <v>172</v>
      </c>
      <c r="G6" s="165"/>
      <c r="H6" s="165"/>
      <c r="I6" s="166"/>
      <c r="J6" s="162" t="s">
        <v>156</v>
      </c>
      <c r="K6" s="162"/>
      <c r="L6" s="162"/>
      <c r="M6" s="162"/>
    </row>
    <row r="7" spans="1:13" ht="30">
      <c r="A7" s="111" t="s">
        <v>1</v>
      </c>
      <c r="B7" s="112">
        <v>2012</v>
      </c>
      <c r="C7" s="113">
        <v>2013</v>
      </c>
      <c r="D7" s="114" t="s">
        <v>161</v>
      </c>
      <c r="E7" s="114" t="s">
        <v>162</v>
      </c>
      <c r="F7" s="112">
        <v>2012</v>
      </c>
      <c r="G7" s="113">
        <v>2013</v>
      </c>
      <c r="H7" s="114" t="s">
        <v>161</v>
      </c>
      <c r="I7" s="114" t="s">
        <v>162</v>
      </c>
      <c r="J7" s="112" t="s">
        <v>157</v>
      </c>
      <c r="K7" s="113" t="s">
        <v>158</v>
      </c>
      <c r="L7" s="114" t="s">
        <v>161</v>
      </c>
      <c r="M7" s="114" t="s">
        <v>162</v>
      </c>
    </row>
    <row r="8" spans="1:13" ht="16.5">
      <c r="A8" s="115" t="s">
        <v>2</v>
      </c>
      <c r="B8" s="105">
        <v>1536208.2355</v>
      </c>
      <c r="C8" s="105">
        <v>1776532.84132</v>
      </c>
      <c r="D8" s="121">
        <f aca="true" t="shared" si="0" ref="D8:D44">(C8-B8)/B8*100</f>
        <v>15.64401233285798</v>
      </c>
      <c r="E8" s="121">
        <f>C8/C$44*100</f>
        <v>13.963580276180531</v>
      </c>
      <c r="F8" s="105">
        <v>7723969.39166</v>
      </c>
      <c r="G8" s="105">
        <v>8505674.21442</v>
      </c>
      <c r="H8" s="121">
        <f aca="true" t="shared" si="1" ref="H8:H38">(G8-F8)/F8*100</f>
        <v>10.120506479531755</v>
      </c>
      <c r="I8" s="121">
        <f>G8/G$46*100</f>
        <v>13.658738562335543</v>
      </c>
      <c r="J8" s="105">
        <v>18675444.493</v>
      </c>
      <c r="K8" s="105">
        <v>19910581.923</v>
      </c>
      <c r="L8" s="148">
        <f aca="true" t="shared" si="2" ref="L8:L46">(K8-J8)/J8*100</f>
        <v>6.613697630934345</v>
      </c>
      <c r="M8" s="148">
        <f>K8/K$46*100</f>
        <v>12.956292644455347</v>
      </c>
    </row>
    <row r="9" spans="1:13" ht="15.75">
      <c r="A9" s="116" t="s">
        <v>73</v>
      </c>
      <c r="B9" s="105">
        <v>1078857.27725</v>
      </c>
      <c r="C9" s="105">
        <v>1227515.73367</v>
      </c>
      <c r="D9" s="122">
        <f t="shared" si="0"/>
        <v>13.77925139448745</v>
      </c>
      <c r="E9" s="122">
        <f aca="true" t="shared" si="3" ref="E9:E46">C9/C$44*100</f>
        <v>9.64829587650062</v>
      </c>
      <c r="F9" s="105">
        <v>5550504.2452</v>
      </c>
      <c r="G9" s="105">
        <v>5990647.43393</v>
      </c>
      <c r="H9" s="122">
        <f t="shared" si="1"/>
        <v>7.929787444278244</v>
      </c>
      <c r="I9" s="122">
        <f aca="true" t="shared" si="4" ref="I9:I46">G9/G$46*100</f>
        <v>9.620011895171764</v>
      </c>
      <c r="J9" s="105">
        <v>13559222.576000001</v>
      </c>
      <c r="K9" s="105">
        <v>14045248.209999999</v>
      </c>
      <c r="L9" s="104">
        <f t="shared" si="2"/>
        <v>3.5844653428749624</v>
      </c>
      <c r="M9" s="104">
        <f aca="true" t="shared" si="5" ref="M9:M46">K9/K$46*100</f>
        <v>9.139579484744354</v>
      </c>
    </row>
    <row r="10" spans="1:13" ht="14.25">
      <c r="A10" s="117" t="s">
        <v>138</v>
      </c>
      <c r="B10" s="106">
        <v>474941.94381</v>
      </c>
      <c r="C10" s="106">
        <v>588251.59589</v>
      </c>
      <c r="D10" s="120">
        <f t="shared" si="0"/>
        <v>23.85757955404532</v>
      </c>
      <c r="E10" s="120">
        <f t="shared" si="3"/>
        <v>4.623668187129084</v>
      </c>
      <c r="F10" s="106">
        <v>2446346.07356</v>
      </c>
      <c r="G10" s="106">
        <v>2613875.56891</v>
      </c>
      <c r="H10" s="120">
        <f t="shared" si="1"/>
        <v>6.848151909521362</v>
      </c>
      <c r="I10" s="120">
        <f t="shared" si="4"/>
        <v>4.197461850783136</v>
      </c>
      <c r="J10" s="106">
        <v>5854087.52</v>
      </c>
      <c r="K10" s="106">
        <v>6049966.896</v>
      </c>
      <c r="L10" s="103">
        <f t="shared" si="2"/>
        <v>3.346027460826212</v>
      </c>
      <c r="M10" s="103">
        <f t="shared" si="5"/>
        <v>3.9368583950474796</v>
      </c>
    </row>
    <row r="11" spans="1:13" ht="14.25">
      <c r="A11" s="117" t="s">
        <v>4</v>
      </c>
      <c r="B11" s="106">
        <v>185769.76469</v>
      </c>
      <c r="C11" s="106">
        <v>182191.21537</v>
      </c>
      <c r="D11" s="120">
        <f t="shared" si="0"/>
        <v>-1.9263357123650668</v>
      </c>
      <c r="E11" s="120">
        <f t="shared" si="3"/>
        <v>1.432026249255047</v>
      </c>
      <c r="F11" s="106">
        <v>910069.88614</v>
      </c>
      <c r="G11" s="106">
        <v>919422.1393</v>
      </c>
      <c r="H11" s="120">
        <f t="shared" si="1"/>
        <v>1.0276412067283132</v>
      </c>
      <c r="I11" s="120">
        <f t="shared" si="4"/>
        <v>1.4764434085462192</v>
      </c>
      <c r="J11" s="106">
        <v>2186916.2979999995</v>
      </c>
      <c r="K11" s="106">
        <v>2189533.8189999997</v>
      </c>
      <c r="L11" s="103">
        <f t="shared" si="2"/>
        <v>0.11969004037301217</v>
      </c>
      <c r="M11" s="103">
        <f t="shared" si="5"/>
        <v>1.4247821095136315</v>
      </c>
    </row>
    <row r="12" spans="1:13" ht="14.25">
      <c r="A12" s="117" t="s">
        <v>5</v>
      </c>
      <c r="B12" s="106">
        <v>96476.57799</v>
      </c>
      <c r="C12" s="106">
        <v>113356.23441</v>
      </c>
      <c r="D12" s="120">
        <f t="shared" si="0"/>
        <v>17.496118510494444</v>
      </c>
      <c r="E12" s="120">
        <f t="shared" si="3"/>
        <v>0.8909820534550189</v>
      </c>
      <c r="F12" s="106">
        <v>471037.94985</v>
      </c>
      <c r="G12" s="106">
        <v>498747.0076</v>
      </c>
      <c r="H12" s="120">
        <f t="shared" si="1"/>
        <v>5.88255314859957</v>
      </c>
      <c r="I12" s="120">
        <f t="shared" si="4"/>
        <v>0.8009071137484312</v>
      </c>
      <c r="J12" s="106">
        <v>1243062.3399999999</v>
      </c>
      <c r="K12" s="106">
        <v>1287552.737</v>
      </c>
      <c r="L12" s="103">
        <f t="shared" si="2"/>
        <v>3.579096202045677</v>
      </c>
      <c r="M12" s="103">
        <f t="shared" si="5"/>
        <v>0.8378414111779975</v>
      </c>
    </row>
    <row r="13" spans="1:13" ht="14.25">
      <c r="A13" s="117" t="s">
        <v>6</v>
      </c>
      <c r="B13" s="106">
        <v>97437.35321</v>
      </c>
      <c r="C13" s="106">
        <v>112724.31777</v>
      </c>
      <c r="D13" s="120">
        <f t="shared" si="0"/>
        <v>15.689018693942819</v>
      </c>
      <c r="E13" s="120">
        <f t="shared" si="3"/>
        <v>0.8860151772311389</v>
      </c>
      <c r="F13" s="106">
        <v>501577.53661</v>
      </c>
      <c r="G13" s="106">
        <v>547482.05766</v>
      </c>
      <c r="H13" s="120">
        <f t="shared" si="1"/>
        <v>9.152028888744464</v>
      </c>
      <c r="I13" s="120">
        <f t="shared" si="4"/>
        <v>0.8791677302276467</v>
      </c>
      <c r="J13" s="106">
        <v>1378946.506</v>
      </c>
      <c r="K13" s="106">
        <v>1410627.091</v>
      </c>
      <c r="L13" s="103">
        <f t="shared" si="2"/>
        <v>2.297448440686644</v>
      </c>
      <c r="M13" s="103">
        <f t="shared" si="5"/>
        <v>0.9179288417522533</v>
      </c>
    </row>
    <row r="14" spans="1:13" ht="14.25">
      <c r="A14" s="117" t="s">
        <v>7</v>
      </c>
      <c r="B14" s="106">
        <v>129480.43179</v>
      </c>
      <c r="C14" s="106">
        <v>105626.16787</v>
      </c>
      <c r="D14" s="120">
        <f t="shared" si="0"/>
        <v>-18.423064852524153</v>
      </c>
      <c r="E14" s="120">
        <f t="shared" si="3"/>
        <v>0.8302235905879289</v>
      </c>
      <c r="F14" s="106">
        <v>660994.30113</v>
      </c>
      <c r="G14" s="106">
        <v>687809.8893</v>
      </c>
      <c r="H14" s="120">
        <f t="shared" si="1"/>
        <v>4.056856182293482</v>
      </c>
      <c r="I14" s="120">
        <f t="shared" si="4"/>
        <v>1.1045115556636997</v>
      </c>
      <c r="J14" s="106">
        <v>1799843.8569999998</v>
      </c>
      <c r="K14" s="106">
        <v>1824718.47</v>
      </c>
      <c r="L14" s="103">
        <f t="shared" si="2"/>
        <v>1.3820428312854547</v>
      </c>
      <c r="M14" s="103">
        <f t="shared" si="5"/>
        <v>1.1873880222331867</v>
      </c>
    </row>
    <row r="15" spans="1:13" ht="14.25">
      <c r="A15" s="117" t="s">
        <v>8</v>
      </c>
      <c r="B15" s="106">
        <v>15565.42456</v>
      </c>
      <c r="C15" s="106">
        <v>38136.11012</v>
      </c>
      <c r="D15" s="120">
        <f t="shared" si="0"/>
        <v>145.00526775223406</v>
      </c>
      <c r="E15" s="120">
        <f t="shared" si="3"/>
        <v>0.2997505155526481</v>
      </c>
      <c r="F15" s="106">
        <v>80985.47077</v>
      </c>
      <c r="G15" s="106">
        <v>236089.48424</v>
      </c>
      <c r="H15" s="120">
        <f t="shared" si="1"/>
        <v>191.5207900815911</v>
      </c>
      <c r="I15" s="120">
        <f t="shared" si="4"/>
        <v>0.37912156770404676</v>
      </c>
      <c r="J15" s="106">
        <v>184252.23699999996</v>
      </c>
      <c r="K15" s="106">
        <v>356255.512</v>
      </c>
      <c r="L15" s="103">
        <f t="shared" si="2"/>
        <v>93.35206877298323</v>
      </c>
      <c r="M15" s="103">
        <f t="shared" si="5"/>
        <v>0.23182399628110922</v>
      </c>
    </row>
    <row r="16" spans="1:13" ht="14.25">
      <c r="A16" s="117" t="s">
        <v>137</v>
      </c>
      <c r="B16" s="106">
        <v>73133.07749</v>
      </c>
      <c r="C16" s="106">
        <v>80015.08446</v>
      </c>
      <c r="D16" s="120">
        <f t="shared" si="0"/>
        <v>9.410252113267116</v>
      </c>
      <c r="E16" s="120">
        <f t="shared" si="3"/>
        <v>0.6289200115953956</v>
      </c>
      <c r="F16" s="106">
        <v>441026.06385</v>
      </c>
      <c r="G16" s="106">
        <v>446111.47396</v>
      </c>
      <c r="H16" s="120">
        <f t="shared" si="1"/>
        <v>1.1530860706068444</v>
      </c>
      <c r="I16" s="120">
        <f t="shared" si="4"/>
        <v>0.7163829508244692</v>
      </c>
      <c r="J16" s="106">
        <v>838906.3790000001</v>
      </c>
      <c r="K16" s="106">
        <v>850796.402</v>
      </c>
      <c r="L16" s="103">
        <f t="shared" si="2"/>
        <v>1.4173241851102822</v>
      </c>
      <c r="M16" s="103">
        <f t="shared" si="5"/>
        <v>0.5536336008556385</v>
      </c>
    </row>
    <row r="17" spans="1:13" ht="14.25">
      <c r="A17" s="117" t="s">
        <v>139</v>
      </c>
      <c r="B17" s="106">
        <v>6052.70371</v>
      </c>
      <c r="C17" s="106">
        <v>7215.00778</v>
      </c>
      <c r="D17" s="120">
        <f t="shared" si="0"/>
        <v>19.2030557861224</v>
      </c>
      <c r="E17" s="120">
        <f t="shared" si="3"/>
        <v>0.05671009169435886</v>
      </c>
      <c r="F17" s="106">
        <v>38466.96329</v>
      </c>
      <c r="G17" s="106">
        <v>41109.81296</v>
      </c>
      <c r="H17" s="120">
        <f t="shared" si="1"/>
        <v>6.87044009706648</v>
      </c>
      <c r="I17" s="120">
        <f t="shared" si="4"/>
        <v>0.06601571767411533</v>
      </c>
      <c r="J17" s="106">
        <v>73207.439</v>
      </c>
      <c r="K17" s="106">
        <v>75797.28099999999</v>
      </c>
      <c r="L17" s="103">
        <f t="shared" si="2"/>
        <v>3.5376760003856846</v>
      </c>
      <c r="M17" s="103">
        <f t="shared" si="5"/>
        <v>0.04932310658161042</v>
      </c>
    </row>
    <row r="18" spans="1:13" ht="15.75">
      <c r="A18" s="116" t="s">
        <v>74</v>
      </c>
      <c r="B18" s="105">
        <v>128328.91241</v>
      </c>
      <c r="C18" s="105">
        <v>165381.67885</v>
      </c>
      <c r="D18" s="122">
        <f t="shared" si="0"/>
        <v>28.873280186166888</v>
      </c>
      <c r="E18" s="122">
        <f t="shared" si="3"/>
        <v>1.2999029880672575</v>
      </c>
      <c r="F18" s="105">
        <v>647270.19833</v>
      </c>
      <c r="G18" s="105">
        <v>786232.10873</v>
      </c>
      <c r="H18" s="122">
        <f t="shared" si="1"/>
        <v>21.46891835257221</v>
      </c>
      <c r="I18" s="122">
        <f t="shared" si="4"/>
        <v>1.2625617384040764</v>
      </c>
      <c r="J18" s="105">
        <v>1538365.37</v>
      </c>
      <c r="K18" s="105">
        <v>1800877.554</v>
      </c>
      <c r="L18" s="104">
        <f t="shared" si="2"/>
        <v>17.06435864452668</v>
      </c>
      <c r="M18" s="104">
        <f t="shared" si="5"/>
        <v>1.171874167047917</v>
      </c>
    </row>
    <row r="19" spans="1:13" ht="14.25">
      <c r="A19" s="117" t="s">
        <v>108</v>
      </c>
      <c r="B19" s="106">
        <v>128328.91241</v>
      </c>
      <c r="C19" s="106">
        <v>165381.67885</v>
      </c>
      <c r="D19" s="120">
        <f t="shared" si="0"/>
        <v>28.873280186166888</v>
      </c>
      <c r="E19" s="120">
        <f t="shared" si="3"/>
        <v>1.2999029880672575</v>
      </c>
      <c r="F19" s="106">
        <v>647270.19833</v>
      </c>
      <c r="G19" s="106">
        <v>786232.10873</v>
      </c>
      <c r="H19" s="120">
        <f t="shared" si="1"/>
        <v>21.46891835257221</v>
      </c>
      <c r="I19" s="120">
        <f t="shared" si="4"/>
        <v>1.2625617384040764</v>
      </c>
      <c r="J19" s="106">
        <v>1538365.37</v>
      </c>
      <c r="K19" s="106">
        <v>1800877.554</v>
      </c>
      <c r="L19" s="103">
        <f t="shared" si="2"/>
        <v>17.06435864452668</v>
      </c>
      <c r="M19" s="103">
        <f t="shared" si="5"/>
        <v>1.171874167047917</v>
      </c>
    </row>
    <row r="20" spans="1:13" ht="15.75">
      <c r="A20" s="116" t="s">
        <v>75</v>
      </c>
      <c r="B20" s="105">
        <v>329022.04584</v>
      </c>
      <c r="C20" s="105">
        <v>383635.4288</v>
      </c>
      <c r="D20" s="122">
        <f t="shared" si="0"/>
        <v>16.598700193651446</v>
      </c>
      <c r="E20" s="122">
        <f t="shared" si="3"/>
        <v>3.015381411612654</v>
      </c>
      <c r="F20" s="105">
        <v>1526194.94813</v>
      </c>
      <c r="G20" s="105">
        <v>1728794.67176</v>
      </c>
      <c r="H20" s="122">
        <f t="shared" si="1"/>
        <v>13.274825989840904</v>
      </c>
      <c r="I20" s="122">
        <f t="shared" si="4"/>
        <v>2.7761649287597012</v>
      </c>
      <c r="J20" s="105">
        <v>3577856.546</v>
      </c>
      <c r="K20" s="105">
        <v>4064456.161</v>
      </c>
      <c r="L20" s="104">
        <f t="shared" si="2"/>
        <v>13.600310933204188</v>
      </c>
      <c r="M20" s="104">
        <f t="shared" si="5"/>
        <v>2.6448389939645214</v>
      </c>
    </row>
    <row r="21" spans="1:13" ht="14.25">
      <c r="A21" s="117" t="s">
        <v>9</v>
      </c>
      <c r="B21" s="106">
        <v>329022.04584</v>
      </c>
      <c r="C21" s="106">
        <v>383635.4288</v>
      </c>
      <c r="D21" s="120">
        <f t="shared" si="0"/>
        <v>16.598700193651446</v>
      </c>
      <c r="E21" s="120">
        <f t="shared" si="3"/>
        <v>3.015381411612654</v>
      </c>
      <c r="F21" s="106">
        <v>1526194.94813</v>
      </c>
      <c r="G21" s="106">
        <v>1728794.67176</v>
      </c>
      <c r="H21" s="120">
        <f t="shared" si="1"/>
        <v>13.274825989840904</v>
      </c>
      <c r="I21" s="120">
        <f t="shared" si="4"/>
        <v>2.7761649287597012</v>
      </c>
      <c r="J21" s="106">
        <v>3577856.546</v>
      </c>
      <c r="K21" s="106">
        <v>4064456.161</v>
      </c>
      <c r="L21" s="103">
        <f t="shared" si="2"/>
        <v>13.600310933204188</v>
      </c>
      <c r="M21" s="103">
        <f t="shared" si="5"/>
        <v>2.6448389939645214</v>
      </c>
    </row>
    <row r="22" spans="1:13" ht="16.5">
      <c r="A22" s="115" t="s">
        <v>10</v>
      </c>
      <c r="B22" s="105">
        <v>9819813.32164</v>
      </c>
      <c r="C22" s="105">
        <v>10436849.88856</v>
      </c>
      <c r="D22" s="121">
        <f t="shared" si="0"/>
        <v>6.283587546009992</v>
      </c>
      <c r="E22" s="121">
        <f t="shared" si="3"/>
        <v>82.03382896151177</v>
      </c>
      <c r="F22" s="105">
        <v>47815615.60331</v>
      </c>
      <c r="G22" s="105">
        <v>49062208.52348</v>
      </c>
      <c r="H22" s="121">
        <f t="shared" si="1"/>
        <v>2.6070832811440523</v>
      </c>
      <c r="I22" s="121">
        <f t="shared" si="4"/>
        <v>78.78598011394674</v>
      </c>
      <c r="J22" s="105">
        <v>113511899.978</v>
      </c>
      <c r="K22" s="105">
        <v>115484330.952</v>
      </c>
      <c r="L22" s="148">
        <f t="shared" si="2"/>
        <v>1.7376424624927327</v>
      </c>
      <c r="M22" s="148">
        <f t="shared" si="5"/>
        <v>75.14842074680051</v>
      </c>
    </row>
    <row r="23" spans="1:13" ht="15.75">
      <c r="A23" s="116" t="s">
        <v>76</v>
      </c>
      <c r="B23" s="105">
        <v>981012.06615</v>
      </c>
      <c r="C23" s="105">
        <v>1098728.45773</v>
      </c>
      <c r="D23" s="122">
        <f t="shared" si="0"/>
        <v>11.99948457738956</v>
      </c>
      <c r="E23" s="122">
        <f t="shared" si="3"/>
        <v>8.636025557420785</v>
      </c>
      <c r="F23" s="105">
        <v>4650817.91352</v>
      </c>
      <c r="G23" s="105">
        <v>5101021.34975</v>
      </c>
      <c r="H23" s="122">
        <f t="shared" si="1"/>
        <v>9.680091644122461</v>
      </c>
      <c r="I23" s="122">
        <f t="shared" si="4"/>
        <v>8.191416137124909</v>
      </c>
      <c r="J23" s="105">
        <v>11159461.391999999</v>
      </c>
      <c r="K23" s="105">
        <v>11934446.641</v>
      </c>
      <c r="L23" s="104">
        <f t="shared" si="2"/>
        <v>6.944647432138379</v>
      </c>
      <c r="M23" s="104">
        <f t="shared" si="5"/>
        <v>7.766030336452117</v>
      </c>
    </row>
    <row r="24" spans="1:13" ht="14.25">
      <c r="A24" s="117" t="s">
        <v>11</v>
      </c>
      <c r="B24" s="106">
        <v>680937.23538</v>
      </c>
      <c r="C24" s="106">
        <v>749738.71986</v>
      </c>
      <c r="D24" s="120">
        <f t="shared" si="0"/>
        <v>10.103939233342853</v>
      </c>
      <c r="E24" s="120">
        <f t="shared" si="3"/>
        <v>5.892959903374051</v>
      </c>
      <c r="F24" s="106">
        <v>3269052.03296</v>
      </c>
      <c r="G24" s="106">
        <v>3518411.79405</v>
      </c>
      <c r="H24" s="120">
        <f t="shared" si="1"/>
        <v>7.627892079289254</v>
      </c>
      <c r="I24" s="120">
        <f t="shared" si="4"/>
        <v>5.650000886242963</v>
      </c>
      <c r="J24" s="106">
        <v>7793904.141</v>
      </c>
      <c r="K24" s="106">
        <v>8089363.238999999</v>
      </c>
      <c r="L24" s="103">
        <f t="shared" si="2"/>
        <v>3.7908998193309866</v>
      </c>
      <c r="M24" s="103">
        <f t="shared" si="5"/>
        <v>5.263942452164719</v>
      </c>
    </row>
    <row r="25" spans="1:13" ht="14.25">
      <c r="A25" s="117" t="s">
        <v>12</v>
      </c>
      <c r="B25" s="106">
        <v>128086.51907</v>
      </c>
      <c r="C25" s="106">
        <v>156120.23971</v>
      </c>
      <c r="D25" s="120">
        <f t="shared" si="0"/>
        <v>21.886550468811954</v>
      </c>
      <c r="E25" s="120">
        <f t="shared" si="3"/>
        <v>1.2271079088565289</v>
      </c>
      <c r="F25" s="106">
        <v>594322.66932</v>
      </c>
      <c r="G25" s="106">
        <v>701664.668</v>
      </c>
      <c r="H25" s="120">
        <f t="shared" si="1"/>
        <v>18.061232428306383</v>
      </c>
      <c r="I25" s="120">
        <f t="shared" si="4"/>
        <v>1.1267600917975538</v>
      </c>
      <c r="J25" s="106">
        <v>1544468.5460000003</v>
      </c>
      <c r="K25" s="106">
        <v>1741486.914</v>
      </c>
      <c r="L25" s="103">
        <f t="shared" si="2"/>
        <v>12.756385910885346</v>
      </c>
      <c r="M25" s="103">
        <f t="shared" si="5"/>
        <v>1.1332272548101274</v>
      </c>
    </row>
    <row r="26" spans="1:13" ht="14.25">
      <c r="A26" s="117" t="s">
        <v>13</v>
      </c>
      <c r="B26" s="106">
        <v>171988.3117</v>
      </c>
      <c r="C26" s="106">
        <v>192869.49816</v>
      </c>
      <c r="D26" s="120">
        <f t="shared" si="0"/>
        <v>12.141049733904678</v>
      </c>
      <c r="E26" s="120">
        <f t="shared" si="3"/>
        <v>1.515957745190204</v>
      </c>
      <c r="F26" s="106">
        <v>787443.21124</v>
      </c>
      <c r="G26" s="106">
        <v>880944.8877</v>
      </c>
      <c r="H26" s="120">
        <f t="shared" si="1"/>
        <v>11.874085029288821</v>
      </c>
      <c r="I26" s="120">
        <f t="shared" si="4"/>
        <v>1.4146551590843928</v>
      </c>
      <c r="J26" s="106">
        <v>1821088.704</v>
      </c>
      <c r="K26" s="106">
        <v>2103596.489</v>
      </c>
      <c r="L26" s="103">
        <f t="shared" si="2"/>
        <v>15.513125987738825</v>
      </c>
      <c r="M26" s="103">
        <f t="shared" si="5"/>
        <v>1.3688606301279922</v>
      </c>
    </row>
    <row r="27" spans="1:13" ht="15.75">
      <c r="A27" s="116" t="s">
        <v>77</v>
      </c>
      <c r="B27" s="105">
        <v>1481270.89345</v>
      </c>
      <c r="C27" s="105">
        <v>1573265.79576</v>
      </c>
      <c r="D27" s="122">
        <f t="shared" si="0"/>
        <v>6.2105387148826106</v>
      </c>
      <c r="E27" s="122">
        <f t="shared" si="3"/>
        <v>12.36589762030001</v>
      </c>
      <c r="F27" s="105">
        <v>7295196.21143</v>
      </c>
      <c r="G27" s="105">
        <v>7207803.79453</v>
      </c>
      <c r="H27" s="122">
        <f t="shared" si="1"/>
        <v>-1.1979447072729237</v>
      </c>
      <c r="I27" s="122">
        <f t="shared" si="4"/>
        <v>11.574568359459391</v>
      </c>
      <c r="J27" s="105">
        <v>16504483.510999998</v>
      </c>
      <c r="K27" s="105">
        <v>17427981.924</v>
      </c>
      <c r="L27" s="104">
        <f t="shared" si="2"/>
        <v>5.595439641504094</v>
      </c>
      <c r="M27" s="104">
        <f t="shared" si="5"/>
        <v>11.340805350786026</v>
      </c>
    </row>
    <row r="28" spans="1:13" ht="15">
      <c r="A28" s="117" t="s">
        <v>14</v>
      </c>
      <c r="B28" s="106">
        <v>1481270.89345</v>
      </c>
      <c r="C28" s="106">
        <v>1573265.79576</v>
      </c>
      <c r="D28" s="120">
        <f t="shared" si="0"/>
        <v>6.2105387148826106</v>
      </c>
      <c r="E28" s="120">
        <f t="shared" si="3"/>
        <v>12.36589762030001</v>
      </c>
      <c r="F28" s="106">
        <v>7295196.21143</v>
      </c>
      <c r="G28" s="106">
        <v>7207803.79453</v>
      </c>
      <c r="H28" s="120">
        <f t="shared" si="1"/>
        <v>-1.1979447072729237</v>
      </c>
      <c r="I28" s="120">
        <f t="shared" si="4"/>
        <v>11.574568359459391</v>
      </c>
      <c r="J28" s="106">
        <v>16504483.510999998</v>
      </c>
      <c r="K28" s="107">
        <v>17427981.924</v>
      </c>
      <c r="L28" s="103">
        <f t="shared" si="2"/>
        <v>5.595439641504094</v>
      </c>
      <c r="M28" s="103">
        <f t="shared" si="5"/>
        <v>11.340805350786026</v>
      </c>
    </row>
    <row r="29" spans="1:13" ht="15.75">
      <c r="A29" s="116" t="s">
        <v>78</v>
      </c>
      <c r="B29" s="105">
        <v>7357530.36204</v>
      </c>
      <c r="C29" s="105">
        <v>7764855.63507</v>
      </c>
      <c r="D29" s="122">
        <f t="shared" si="0"/>
        <v>5.536168428628298</v>
      </c>
      <c r="E29" s="122">
        <f t="shared" si="3"/>
        <v>61.031905783790975</v>
      </c>
      <c r="F29" s="105">
        <v>35869601.47836</v>
      </c>
      <c r="G29" s="105">
        <v>36753383.3792</v>
      </c>
      <c r="H29" s="122">
        <f t="shared" si="1"/>
        <v>2.4638743237032665</v>
      </c>
      <c r="I29" s="122">
        <f t="shared" si="4"/>
        <v>59.01999561736244</v>
      </c>
      <c r="J29" s="105">
        <v>85847955.072</v>
      </c>
      <c r="K29" s="105">
        <v>86121902.38700001</v>
      </c>
      <c r="L29" s="104">
        <f t="shared" si="2"/>
        <v>0.31910756030269455</v>
      </c>
      <c r="M29" s="104">
        <f t="shared" si="5"/>
        <v>56.04158505956237</v>
      </c>
    </row>
    <row r="30" spans="1:13" ht="14.25">
      <c r="A30" s="117" t="s">
        <v>15</v>
      </c>
      <c r="B30" s="106">
        <v>1286441.20615</v>
      </c>
      <c r="C30" s="106">
        <v>1373580.20681</v>
      </c>
      <c r="D30" s="120">
        <f t="shared" si="0"/>
        <v>6.77364812658523</v>
      </c>
      <c r="E30" s="120">
        <f t="shared" si="3"/>
        <v>10.796365278174587</v>
      </c>
      <c r="F30" s="106">
        <v>6507035.77143</v>
      </c>
      <c r="G30" s="106">
        <v>7005787.35617</v>
      </c>
      <c r="H30" s="120">
        <f t="shared" si="1"/>
        <v>7.6648047169163345</v>
      </c>
      <c r="I30" s="120">
        <f t="shared" si="4"/>
        <v>11.250162598399854</v>
      </c>
      <c r="J30" s="106">
        <v>15975385.221</v>
      </c>
      <c r="K30" s="106">
        <v>16539103.588000001</v>
      </c>
      <c r="L30" s="103">
        <f t="shared" si="2"/>
        <v>3.528668380772316</v>
      </c>
      <c r="M30" s="103">
        <f t="shared" si="5"/>
        <v>10.76239092316807</v>
      </c>
    </row>
    <row r="31" spans="1:13" ht="14.25">
      <c r="A31" s="117" t="s">
        <v>119</v>
      </c>
      <c r="B31" s="106">
        <v>1653562.04739</v>
      </c>
      <c r="C31" s="106">
        <v>1846015.20063</v>
      </c>
      <c r="D31" s="120">
        <f t="shared" si="0"/>
        <v>11.638701646773415</v>
      </c>
      <c r="E31" s="120">
        <f t="shared" si="3"/>
        <v>14.509712877524795</v>
      </c>
      <c r="F31" s="106">
        <v>8408931.0899</v>
      </c>
      <c r="G31" s="106">
        <v>8747881.70131</v>
      </c>
      <c r="H31" s="120">
        <f t="shared" si="1"/>
        <v>4.030840635822481</v>
      </c>
      <c r="I31" s="120">
        <f t="shared" si="4"/>
        <v>14.047684653835521</v>
      </c>
      <c r="J31" s="106">
        <v>20094742.211</v>
      </c>
      <c r="K31" s="106">
        <v>19395397.766999997</v>
      </c>
      <c r="L31" s="103">
        <f t="shared" si="2"/>
        <v>-3.4802359575291097</v>
      </c>
      <c r="M31" s="103">
        <f t="shared" si="5"/>
        <v>12.621049972154935</v>
      </c>
    </row>
    <row r="32" spans="1:13" ht="14.25">
      <c r="A32" s="117" t="s">
        <v>120</v>
      </c>
      <c r="B32" s="106">
        <v>43630.01123</v>
      </c>
      <c r="C32" s="106">
        <v>92887.69052</v>
      </c>
      <c r="D32" s="120">
        <f t="shared" si="0"/>
        <v>112.89861703297117</v>
      </c>
      <c r="E32" s="120">
        <f t="shared" si="3"/>
        <v>0.7300989281353802</v>
      </c>
      <c r="F32" s="106">
        <v>331836.9219</v>
      </c>
      <c r="G32" s="106">
        <v>426013.86665</v>
      </c>
      <c r="H32" s="120">
        <f t="shared" si="1"/>
        <v>28.380490094583404</v>
      </c>
      <c r="I32" s="120">
        <f t="shared" si="4"/>
        <v>0.6841094405705272</v>
      </c>
      <c r="J32" s="106">
        <v>1020818.5430000001</v>
      </c>
      <c r="K32" s="106">
        <v>905113.425</v>
      </c>
      <c r="L32" s="103">
        <f t="shared" si="2"/>
        <v>-11.334543126534879</v>
      </c>
      <c r="M32" s="103">
        <f t="shared" si="5"/>
        <v>0.5889789889655996</v>
      </c>
    </row>
    <row r="33" spans="1:13" ht="14.25">
      <c r="A33" s="117" t="s">
        <v>135</v>
      </c>
      <c r="B33" s="106">
        <v>1048171.20216</v>
      </c>
      <c r="C33" s="106">
        <v>1030698.18486</v>
      </c>
      <c r="D33" s="120">
        <f t="shared" si="0"/>
        <v>-1.6670003205576285</v>
      </c>
      <c r="E33" s="120">
        <f t="shared" si="3"/>
        <v>8.10130638176801</v>
      </c>
      <c r="F33" s="106">
        <v>4996256.1583</v>
      </c>
      <c r="G33" s="106">
        <v>4532584.59032</v>
      </c>
      <c r="H33" s="120">
        <f t="shared" si="1"/>
        <v>-9.280380214487767</v>
      </c>
      <c r="I33" s="120">
        <f t="shared" si="4"/>
        <v>7.2785985414177095</v>
      </c>
      <c r="J33" s="106">
        <v>12008052.785</v>
      </c>
      <c r="K33" s="106">
        <v>11330372.074</v>
      </c>
      <c r="L33" s="103">
        <f t="shared" si="2"/>
        <v>-5.643552065714883</v>
      </c>
      <c r="M33" s="103">
        <f t="shared" si="5"/>
        <v>7.372944544213985</v>
      </c>
    </row>
    <row r="34" spans="1:13" ht="14.25">
      <c r="A34" s="117" t="s">
        <v>31</v>
      </c>
      <c r="B34" s="106">
        <v>481190.34959</v>
      </c>
      <c r="C34" s="106">
        <v>520532.47858</v>
      </c>
      <c r="D34" s="120">
        <f t="shared" si="0"/>
        <v>8.176001248470923</v>
      </c>
      <c r="E34" s="120">
        <f t="shared" si="3"/>
        <v>4.0913946998077515</v>
      </c>
      <c r="F34" s="106">
        <v>2199462.87673</v>
      </c>
      <c r="G34" s="106">
        <v>2402124.11427</v>
      </c>
      <c r="H34" s="120">
        <f t="shared" si="1"/>
        <v>9.214124033832364</v>
      </c>
      <c r="I34" s="120">
        <f t="shared" si="4"/>
        <v>3.857423226423569</v>
      </c>
      <c r="J34" s="106">
        <v>5167771.523999999</v>
      </c>
      <c r="K34" s="106">
        <v>5522375.467</v>
      </c>
      <c r="L34" s="103">
        <f t="shared" si="2"/>
        <v>6.861834764814207</v>
      </c>
      <c r="M34" s="103">
        <f t="shared" si="5"/>
        <v>3.5935420129715694</v>
      </c>
    </row>
    <row r="35" spans="1:13" ht="14.25">
      <c r="A35" s="117" t="s">
        <v>16</v>
      </c>
      <c r="B35" s="106">
        <v>570030.61926</v>
      </c>
      <c r="C35" s="106">
        <v>609544.83033</v>
      </c>
      <c r="D35" s="120">
        <f t="shared" si="0"/>
        <v>6.931945361338042</v>
      </c>
      <c r="E35" s="120">
        <f t="shared" si="3"/>
        <v>4.791033395093127</v>
      </c>
      <c r="F35" s="106">
        <v>2638956.39205</v>
      </c>
      <c r="G35" s="106">
        <v>2789557.41148</v>
      </c>
      <c r="H35" s="120">
        <f t="shared" si="1"/>
        <v>5.706840017655981</v>
      </c>
      <c r="I35" s="120">
        <f t="shared" si="4"/>
        <v>4.479578505773859</v>
      </c>
      <c r="J35" s="106">
        <v>6340810.328</v>
      </c>
      <c r="K35" s="106">
        <v>6508239.539</v>
      </c>
      <c r="L35" s="103">
        <f t="shared" si="2"/>
        <v>2.6405018024377678</v>
      </c>
      <c r="M35" s="103">
        <f t="shared" si="5"/>
        <v>4.235067382440119</v>
      </c>
    </row>
    <row r="36" spans="1:13" ht="14.25">
      <c r="A36" s="117" t="s">
        <v>136</v>
      </c>
      <c r="B36" s="106">
        <v>1345411.17149</v>
      </c>
      <c r="C36" s="106">
        <v>1276231.17745</v>
      </c>
      <c r="D36" s="120">
        <f t="shared" si="0"/>
        <v>-5.1419220760137865</v>
      </c>
      <c r="E36" s="120">
        <f t="shared" si="3"/>
        <v>10.031200146036307</v>
      </c>
      <c r="F36" s="106">
        <v>6585808.94431</v>
      </c>
      <c r="G36" s="106">
        <v>6361239.35073</v>
      </c>
      <c r="H36" s="120">
        <f t="shared" si="1"/>
        <v>-3.409901433202424</v>
      </c>
      <c r="I36" s="120">
        <f t="shared" si="4"/>
        <v>10.215122638574622</v>
      </c>
      <c r="J36" s="106">
        <v>15455030.990999999</v>
      </c>
      <c r="K36" s="106">
        <v>15323926.328000002</v>
      </c>
      <c r="L36" s="103">
        <f t="shared" si="2"/>
        <v>-0.8482976389781665</v>
      </c>
      <c r="M36" s="103">
        <f t="shared" si="5"/>
        <v>9.971645968734554</v>
      </c>
    </row>
    <row r="37" spans="1:13" ht="14.25">
      <c r="A37" s="118" t="s">
        <v>145</v>
      </c>
      <c r="B37" s="106">
        <v>297718.97478</v>
      </c>
      <c r="C37" s="106">
        <v>299822.09544</v>
      </c>
      <c r="D37" s="120">
        <f t="shared" si="0"/>
        <v>0.706411360429452</v>
      </c>
      <c r="E37" s="120">
        <f t="shared" si="3"/>
        <v>2.3566070949402658</v>
      </c>
      <c r="F37" s="106">
        <v>1292006.19073</v>
      </c>
      <c r="G37" s="106">
        <v>1347025.99682</v>
      </c>
      <c r="H37" s="120">
        <f t="shared" si="1"/>
        <v>4.258478518505642</v>
      </c>
      <c r="I37" s="120">
        <f t="shared" si="4"/>
        <v>2.1631061175658264</v>
      </c>
      <c r="J37" s="106">
        <v>3156826.147</v>
      </c>
      <c r="K37" s="106">
        <v>3152863.541</v>
      </c>
      <c r="L37" s="103">
        <f t="shared" si="2"/>
        <v>-0.12552499933407577</v>
      </c>
      <c r="M37" s="103">
        <f t="shared" si="5"/>
        <v>2.051643837593814</v>
      </c>
    </row>
    <row r="38" spans="1:13" ht="14.25">
      <c r="A38" s="117" t="s">
        <v>144</v>
      </c>
      <c r="B38" s="106">
        <v>153192.61091</v>
      </c>
      <c r="C38" s="106">
        <v>194039.88357</v>
      </c>
      <c r="D38" s="120">
        <f t="shared" si="0"/>
        <v>26.66399666234399</v>
      </c>
      <c r="E38" s="120">
        <f t="shared" si="3"/>
        <v>1.5251569956889803</v>
      </c>
      <c r="F38" s="106">
        <v>844739.59713</v>
      </c>
      <c r="G38" s="106">
        <v>910157.58263</v>
      </c>
      <c r="H38" s="120">
        <f t="shared" si="1"/>
        <v>7.744159942573704</v>
      </c>
      <c r="I38" s="120">
        <f t="shared" si="4"/>
        <v>1.46156602736967</v>
      </c>
      <c r="J38" s="106">
        <v>1724803.0489999999</v>
      </c>
      <c r="K38" s="106">
        <v>2141139.7939999998</v>
      </c>
      <c r="L38" s="103">
        <f t="shared" si="2"/>
        <v>24.138219447222227</v>
      </c>
      <c r="M38" s="103">
        <f t="shared" si="5"/>
        <v>1.3932909580963648</v>
      </c>
    </row>
    <row r="39" spans="1:13" ht="14.25">
      <c r="A39" s="117" t="s">
        <v>147</v>
      </c>
      <c r="B39" s="106">
        <v>129529.72243</v>
      </c>
      <c r="C39" s="106">
        <v>127572.10165</v>
      </c>
      <c r="D39" s="120">
        <f>(C39-B39)/B39*100</f>
        <v>-1.511329402452729</v>
      </c>
      <c r="E39" s="120">
        <f t="shared" si="3"/>
        <v>1.002719027173879</v>
      </c>
      <c r="F39" s="106">
        <v>475084.80683</v>
      </c>
      <c r="G39" s="106">
        <v>511684.35386</v>
      </c>
      <c r="H39" s="120">
        <f aca="true" t="shared" si="6" ref="H39:H45">(G39-F39)/F39*100</f>
        <v>7.703792355350232</v>
      </c>
      <c r="I39" s="120">
        <f t="shared" si="4"/>
        <v>0.8216824016093477</v>
      </c>
      <c r="J39" s="106">
        <v>1075411.109</v>
      </c>
      <c r="K39" s="106">
        <v>1297409.53</v>
      </c>
      <c r="L39" s="103">
        <f t="shared" si="2"/>
        <v>20.643121420461362</v>
      </c>
      <c r="M39" s="103">
        <f t="shared" si="5"/>
        <v>0.8442554625170142</v>
      </c>
    </row>
    <row r="40" spans="1:13" ht="14.25">
      <c r="A40" s="117" t="s">
        <v>148</v>
      </c>
      <c r="B40" s="106">
        <v>339242.83769</v>
      </c>
      <c r="C40" s="106">
        <v>381056.43469</v>
      </c>
      <c r="D40" s="120">
        <f>(C40-B40)/B40*100</f>
        <v>12.32556515701866</v>
      </c>
      <c r="E40" s="120">
        <f t="shared" si="3"/>
        <v>2.9951104712454475</v>
      </c>
      <c r="F40" s="106">
        <v>1553029.72938</v>
      </c>
      <c r="G40" s="106">
        <v>1668319.19838</v>
      </c>
      <c r="H40" s="120">
        <f t="shared" si="6"/>
        <v>7.423519770354034</v>
      </c>
      <c r="I40" s="120">
        <f t="shared" si="4"/>
        <v>2.679051089279402</v>
      </c>
      <c r="J40" s="106">
        <v>3755165.713</v>
      </c>
      <c r="K40" s="106">
        <v>3909042.9010000005</v>
      </c>
      <c r="L40" s="103">
        <f t="shared" si="2"/>
        <v>4.0977469374332385</v>
      </c>
      <c r="M40" s="103">
        <f t="shared" si="5"/>
        <v>2.543707862530196</v>
      </c>
    </row>
    <row r="41" spans="1:13" ht="14.25">
      <c r="A41" s="117" t="s">
        <v>79</v>
      </c>
      <c r="B41" s="106">
        <v>9409.60896</v>
      </c>
      <c r="C41" s="106">
        <v>12875.35054</v>
      </c>
      <c r="D41" s="120">
        <f t="shared" si="0"/>
        <v>36.831940569823644</v>
      </c>
      <c r="E41" s="120">
        <f t="shared" si="3"/>
        <v>0.1012004882024414</v>
      </c>
      <c r="F41" s="106">
        <v>36452.99967</v>
      </c>
      <c r="G41" s="106">
        <v>51007.85658</v>
      </c>
      <c r="H41" s="120">
        <f t="shared" si="6"/>
        <v>39.927734457415106</v>
      </c>
      <c r="I41" s="120">
        <f t="shared" si="4"/>
        <v>0.08191037654254134</v>
      </c>
      <c r="J41" s="106">
        <v>73137.451</v>
      </c>
      <c r="K41" s="106">
        <v>96918.43800000001</v>
      </c>
      <c r="L41" s="103">
        <f t="shared" si="2"/>
        <v>32.51547145114479</v>
      </c>
      <c r="M41" s="103">
        <f t="shared" si="5"/>
        <v>0.06306714942976917</v>
      </c>
    </row>
    <row r="42" spans="1:13" ht="15.75">
      <c r="A42" s="119" t="s">
        <v>17</v>
      </c>
      <c r="B42" s="105">
        <v>360715.07383</v>
      </c>
      <c r="C42" s="105">
        <v>509234.29371</v>
      </c>
      <c r="D42" s="121">
        <f t="shared" si="0"/>
        <v>41.17355515616601</v>
      </c>
      <c r="E42" s="121">
        <f t="shared" si="3"/>
        <v>4.002590762307698</v>
      </c>
      <c r="F42" s="105">
        <v>1516963.14792</v>
      </c>
      <c r="G42" s="105">
        <v>2075530.86722</v>
      </c>
      <c r="H42" s="121">
        <f t="shared" si="6"/>
        <v>36.82144289832525</v>
      </c>
      <c r="I42" s="121">
        <f t="shared" si="4"/>
        <v>3.3329672379591204</v>
      </c>
      <c r="J42" s="105">
        <v>3911696.2839999995</v>
      </c>
      <c r="K42" s="105">
        <v>4738247.716</v>
      </c>
      <c r="L42" s="148">
        <f t="shared" si="2"/>
        <v>21.13025582739748</v>
      </c>
      <c r="M42" s="148">
        <f t="shared" si="5"/>
        <v>3.083291300466836</v>
      </c>
    </row>
    <row r="43" spans="1:13" ht="14.25">
      <c r="A43" s="117" t="s">
        <v>82</v>
      </c>
      <c r="B43" s="106">
        <v>360715.07383</v>
      </c>
      <c r="C43" s="106">
        <v>509234.29371</v>
      </c>
      <c r="D43" s="120">
        <f t="shared" si="0"/>
        <v>41.17355515616601</v>
      </c>
      <c r="E43" s="120">
        <f t="shared" si="3"/>
        <v>4.002590762307698</v>
      </c>
      <c r="F43" s="106">
        <v>1516963.14792</v>
      </c>
      <c r="G43" s="106">
        <v>2075530.86722</v>
      </c>
      <c r="H43" s="120">
        <f t="shared" si="6"/>
        <v>36.82144289832525</v>
      </c>
      <c r="I43" s="120">
        <f t="shared" si="4"/>
        <v>3.3329672379591204</v>
      </c>
      <c r="J43" s="106">
        <v>3911696.2839999995</v>
      </c>
      <c r="K43" s="106">
        <v>4738247.716</v>
      </c>
      <c r="L43" s="103">
        <f t="shared" si="2"/>
        <v>21.13025582739748</v>
      </c>
      <c r="M43" s="103">
        <f t="shared" si="5"/>
        <v>3.083291300466836</v>
      </c>
    </row>
    <row r="44" spans="1:13" ht="15.75">
      <c r="A44" s="116" t="s">
        <v>168</v>
      </c>
      <c r="B44" s="105">
        <v>11716736.63097</v>
      </c>
      <c r="C44" s="105">
        <v>12722617.02359</v>
      </c>
      <c r="D44" s="122">
        <f t="shared" si="0"/>
        <v>8.584987648875117</v>
      </c>
      <c r="E44" s="122">
        <f t="shared" si="3"/>
        <v>100</v>
      </c>
      <c r="F44" s="150">
        <v>57056548.14289</v>
      </c>
      <c r="G44" s="150">
        <v>59643413.60512</v>
      </c>
      <c r="H44" s="151">
        <f t="shared" si="6"/>
        <v>4.533862538882598</v>
      </c>
      <c r="I44" s="151">
        <f t="shared" si="4"/>
        <v>95.77768591424142</v>
      </c>
      <c r="J44" s="150">
        <v>136099040.75399998</v>
      </c>
      <c r="K44" s="150">
        <v>140133160.59</v>
      </c>
      <c r="L44" s="151">
        <f>(K44-J44)/J44*100</f>
        <v>2.9641060022544368</v>
      </c>
      <c r="M44" s="152">
        <f t="shared" si="5"/>
        <v>91.18800469107197</v>
      </c>
    </row>
    <row r="45" spans="1:13" ht="15.75">
      <c r="A45" s="127" t="s">
        <v>122</v>
      </c>
      <c r="B45" s="107"/>
      <c r="C45" s="107"/>
      <c r="D45" s="126"/>
      <c r="E45" s="126"/>
      <c r="F45" s="153">
        <f>(F46-F44)</f>
        <v>2595396.130110003</v>
      </c>
      <c r="G45" s="153">
        <f>(G46-G44)</f>
        <v>2629351.742879994</v>
      </c>
      <c r="H45" s="183">
        <f t="shared" si="6"/>
        <v>1.3083017415361557</v>
      </c>
      <c r="I45" s="154">
        <f t="shared" si="4"/>
        <v>4.222314085758583</v>
      </c>
      <c r="J45" s="155">
        <f>(J46-J44)</f>
        <v>4221842.424000025</v>
      </c>
      <c r="K45" s="155">
        <f>(K46-K44)</f>
        <v>13541833.247999996</v>
      </c>
      <c r="L45" s="156">
        <f t="shared" si="2"/>
        <v>220.75648231251742</v>
      </c>
      <c r="M45" s="156">
        <f t="shared" si="5"/>
        <v>8.811995308928028</v>
      </c>
    </row>
    <row r="46" spans="1:13" s="70" customFormat="1" ht="22.5" customHeight="1">
      <c r="A46" s="128" t="s">
        <v>169</v>
      </c>
      <c r="B46" s="129">
        <v>11716736.63097</v>
      </c>
      <c r="C46" s="129">
        <v>12722617.02359</v>
      </c>
      <c r="D46" s="130">
        <f>(C46-B46)/B46*100</f>
        <v>8.584987648875117</v>
      </c>
      <c r="E46" s="130">
        <f t="shared" si="3"/>
        <v>100</v>
      </c>
      <c r="F46" s="157">
        <v>59651944.273</v>
      </c>
      <c r="G46" s="157">
        <v>62272765.348</v>
      </c>
      <c r="H46" s="158">
        <f>(G46-F46)/F46*100</f>
        <v>4.39352163108998</v>
      </c>
      <c r="I46" s="158">
        <f t="shared" si="4"/>
        <v>100</v>
      </c>
      <c r="J46" s="157">
        <v>140320883.178</v>
      </c>
      <c r="K46" s="157">
        <v>153674993.838</v>
      </c>
      <c r="L46" s="158">
        <f t="shared" si="2"/>
        <v>9.516837663471676</v>
      </c>
      <c r="M46" s="159">
        <f t="shared" si="5"/>
        <v>100</v>
      </c>
    </row>
    <row r="47" spans="10:11" ht="20.25" customHeight="1" hidden="1">
      <c r="J47" s="109">
        <v>134018670.49699998</v>
      </c>
      <c r="K47" s="109">
        <v>136770401.61351</v>
      </c>
    </row>
    <row r="48" ht="9" customHeight="1"/>
    <row r="49" spans="1:11" ht="12.75">
      <c r="A49" s="62" t="s">
        <v>173</v>
      </c>
      <c r="K49" s="149"/>
    </row>
    <row r="50" spans="1:11" ht="12.75">
      <c r="A50" s="62" t="s">
        <v>167</v>
      </c>
      <c r="G50" s="149"/>
      <c r="K50" s="149"/>
    </row>
    <row r="51" ht="12.75">
      <c r="G51" s="14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153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52">
      <selection activeCell="G73" sqref="G73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7" width="11.281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35" t="s">
        <v>115</v>
      </c>
      <c r="C1" s="136" t="s">
        <v>20</v>
      </c>
      <c r="D1" s="136" t="s">
        <v>21</v>
      </c>
      <c r="E1" s="136" t="s">
        <v>22</v>
      </c>
      <c r="F1" s="136" t="s">
        <v>23</v>
      </c>
      <c r="G1" s="136" t="s">
        <v>24</v>
      </c>
      <c r="H1" s="136" t="s">
        <v>25</v>
      </c>
      <c r="I1" s="136" t="s">
        <v>26</v>
      </c>
      <c r="J1" s="136" t="s">
        <v>27</v>
      </c>
      <c r="K1" s="136" t="s">
        <v>28</v>
      </c>
      <c r="L1" s="136" t="s">
        <v>0</v>
      </c>
      <c r="M1" s="136" t="s">
        <v>29</v>
      </c>
      <c r="N1" s="136" t="s">
        <v>30</v>
      </c>
      <c r="O1" s="137" t="s">
        <v>19</v>
      </c>
    </row>
    <row r="2" spans="1:15" s="46" customFormat="1" ht="16.5" thickBot="1" thickTop="1">
      <c r="A2" s="20">
        <v>2013</v>
      </c>
      <c r="B2" s="138" t="s">
        <v>2</v>
      </c>
      <c r="C2" s="61">
        <v>1700874.77</v>
      </c>
      <c r="D2" s="61">
        <v>1614405.868</v>
      </c>
      <c r="E2" s="61">
        <v>1723813.849</v>
      </c>
      <c r="F2" s="61">
        <v>1690046.886</v>
      </c>
      <c r="G2" s="61">
        <v>1776532.841</v>
      </c>
      <c r="H2" s="61"/>
      <c r="I2" s="61"/>
      <c r="J2" s="61"/>
      <c r="K2" s="61"/>
      <c r="L2" s="61"/>
      <c r="M2" s="61"/>
      <c r="N2" s="61"/>
      <c r="O2" s="139">
        <f aca="true" t="shared" si="0" ref="O2:O7">SUM(C2:N2)</f>
        <v>8505674.214</v>
      </c>
    </row>
    <row r="3" spans="1:15" ht="16.5" thickBot="1" thickTop="1">
      <c r="A3" s="45">
        <v>2012</v>
      </c>
      <c r="B3" s="138" t="s">
        <v>2</v>
      </c>
      <c r="C3" s="61">
        <v>1506723.751</v>
      </c>
      <c r="D3" s="61">
        <v>1533499.911</v>
      </c>
      <c r="E3" s="61">
        <v>1656356.726</v>
      </c>
      <c r="F3" s="61">
        <v>1491180.768</v>
      </c>
      <c r="G3" s="61">
        <v>1536208.236</v>
      </c>
      <c r="H3" s="61">
        <v>1519745.549</v>
      </c>
      <c r="I3" s="61">
        <v>1412069.469</v>
      </c>
      <c r="J3" s="61">
        <v>1344179.519</v>
      </c>
      <c r="K3" s="61">
        <v>1625853.107</v>
      </c>
      <c r="L3" s="61">
        <v>1692977.141</v>
      </c>
      <c r="M3" s="61">
        <v>1975362.54</v>
      </c>
      <c r="N3" s="61">
        <v>1834720.384</v>
      </c>
      <c r="O3" s="139">
        <f t="shared" si="0"/>
        <v>19128877.101000004</v>
      </c>
    </row>
    <row r="4" spans="1:15" s="46" customFormat="1" ht="16.5" thickBot="1" thickTop="1">
      <c r="A4" s="20">
        <v>2013</v>
      </c>
      <c r="B4" s="140" t="s">
        <v>46</v>
      </c>
      <c r="C4" s="22">
        <v>500562.92</v>
      </c>
      <c r="D4" s="22">
        <v>471153.026</v>
      </c>
      <c r="E4" s="22">
        <v>532617.861</v>
      </c>
      <c r="F4" s="22">
        <v>521290.166</v>
      </c>
      <c r="G4" s="22">
        <v>588251.596</v>
      </c>
      <c r="H4" s="22"/>
      <c r="I4" s="22"/>
      <c r="J4" s="22"/>
      <c r="K4" s="22"/>
      <c r="L4" s="22"/>
      <c r="M4" s="22"/>
      <c r="N4" s="22"/>
      <c r="O4" s="139">
        <f t="shared" si="0"/>
        <v>2613875.569</v>
      </c>
    </row>
    <row r="5" spans="1:15" ht="15.75" thickTop="1">
      <c r="A5" s="45">
        <v>2012</v>
      </c>
      <c r="B5" s="140" t="s">
        <v>46</v>
      </c>
      <c r="C5" s="22">
        <v>469988.837</v>
      </c>
      <c r="D5" s="22">
        <v>496619.102</v>
      </c>
      <c r="E5" s="22">
        <v>525592.323</v>
      </c>
      <c r="F5" s="22">
        <v>479203.867</v>
      </c>
      <c r="G5" s="22">
        <v>474941.944</v>
      </c>
      <c r="H5" s="22">
        <v>465891.19</v>
      </c>
      <c r="I5" s="22">
        <v>449244.824</v>
      </c>
      <c r="J5" s="22">
        <v>436234.82</v>
      </c>
      <c r="K5" s="22">
        <v>498948.191</v>
      </c>
      <c r="L5" s="22">
        <v>487327.962</v>
      </c>
      <c r="M5" s="22">
        <v>581169.546</v>
      </c>
      <c r="N5" s="22">
        <v>517274.794</v>
      </c>
      <c r="O5" s="139">
        <f t="shared" si="0"/>
        <v>5882437.4</v>
      </c>
    </row>
    <row r="6" spans="1:15" s="46" customFormat="1" ht="15">
      <c r="A6" s="20">
        <v>2013</v>
      </c>
      <c r="B6" s="140" t="s">
        <v>47</v>
      </c>
      <c r="C6" s="22">
        <v>223148.14</v>
      </c>
      <c r="D6" s="22">
        <v>181396.168</v>
      </c>
      <c r="E6" s="22">
        <v>172502.934</v>
      </c>
      <c r="F6" s="22">
        <v>160183.682</v>
      </c>
      <c r="G6" s="22">
        <v>182191.215</v>
      </c>
      <c r="H6" s="22"/>
      <c r="I6" s="22"/>
      <c r="J6" s="22"/>
      <c r="K6" s="22"/>
      <c r="L6" s="22"/>
      <c r="M6" s="22"/>
      <c r="N6" s="22"/>
      <c r="O6" s="141">
        <f t="shared" si="0"/>
        <v>919422.1390000001</v>
      </c>
    </row>
    <row r="7" spans="1:15" ht="15">
      <c r="A7" s="45">
        <v>2012</v>
      </c>
      <c r="B7" s="140" t="s">
        <v>47</v>
      </c>
      <c r="C7" s="22">
        <v>193472.559</v>
      </c>
      <c r="D7" s="22">
        <v>178518.288</v>
      </c>
      <c r="E7" s="22">
        <v>193137.792</v>
      </c>
      <c r="F7" s="22">
        <v>159171.483</v>
      </c>
      <c r="G7" s="22">
        <v>185769.765</v>
      </c>
      <c r="H7" s="22">
        <v>183322.028</v>
      </c>
      <c r="I7" s="22">
        <v>120932.27</v>
      </c>
      <c r="J7" s="22">
        <v>83568.646</v>
      </c>
      <c r="K7" s="22">
        <v>114781.421</v>
      </c>
      <c r="L7" s="22">
        <v>172110.469</v>
      </c>
      <c r="M7" s="22">
        <v>287397.528</v>
      </c>
      <c r="N7" s="22">
        <v>307999.318</v>
      </c>
      <c r="O7" s="141">
        <f t="shared" si="0"/>
        <v>2180181.5670000003</v>
      </c>
    </row>
    <row r="8" spans="1:15" s="46" customFormat="1" ht="15">
      <c r="A8" s="20">
        <v>2013</v>
      </c>
      <c r="B8" s="140" t="s">
        <v>48</v>
      </c>
      <c r="C8" s="22">
        <v>94931.761</v>
      </c>
      <c r="D8" s="22">
        <v>94116.08</v>
      </c>
      <c r="E8" s="22">
        <v>95502</v>
      </c>
      <c r="F8" s="22">
        <v>100840.932</v>
      </c>
      <c r="G8" s="22">
        <v>113356.234</v>
      </c>
      <c r="H8" s="22"/>
      <c r="I8" s="22"/>
      <c r="J8" s="22"/>
      <c r="K8" s="22"/>
      <c r="L8" s="22"/>
      <c r="M8" s="22"/>
      <c r="N8" s="22"/>
      <c r="O8" s="141">
        <f aca="true" t="shared" si="1" ref="O8:O61">SUM(C8:N8)</f>
        <v>498747.00700000004</v>
      </c>
    </row>
    <row r="9" spans="1:15" ht="15">
      <c r="A9" s="45">
        <v>2012</v>
      </c>
      <c r="B9" s="140" t="s">
        <v>48</v>
      </c>
      <c r="C9" s="22">
        <v>92558.294</v>
      </c>
      <c r="D9" s="22">
        <v>90908.092</v>
      </c>
      <c r="E9" s="22">
        <v>102384.934</v>
      </c>
      <c r="F9" s="22">
        <v>88710.052</v>
      </c>
      <c r="G9" s="22">
        <v>96476.578</v>
      </c>
      <c r="H9" s="22">
        <v>96041.307</v>
      </c>
      <c r="I9" s="22">
        <v>106778.728</v>
      </c>
      <c r="J9" s="22">
        <v>119572.297</v>
      </c>
      <c r="K9" s="22">
        <v>112852.08</v>
      </c>
      <c r="L9" s="22">
        <v>122329.925</v>
      </c>
      <c r="M9" s="22">
        <v>131376.603</v>
      </c>
      <c r="N9" s="22">
        <v>99854.79</v>
      </c>
      <c r="O9" s="141">
        <f t="shared" si="1"/>
        <v>1259843.6800000002</v>
      </c>
    </row>
    <row r="10" spans="1:15" s="46" customFormat="1" ht="15">
      <c r="A10" s="20">
        <v>2013</v>
      </c>
      <c r="B10" s="140" t="s">
        <v>49</v>
      </c>
      <c r="C10" s="22">
        <v>106963.436</v>
      </c>
      <c r="D10" s="22">
        <v>109287.016</v>
      </c>
      <c r="E10" s="22">
        <v>114294.486</v>
      </c>
      <c r="F10" s="22">
        <v>104212.802</v>
      </c>
      <c r="G10" s="22">
        <v>112724.318</v>
      </c>
      <c r="H10" s="22"/>
      <c r="I10" s="22"/>
      <c r="J10" s="22"/>
      <c r="K10" s="22"/>
      <c r="L10" s="22"/>
      <c r="M10" s="22"/>
      <c r="N10" s="22"/>
      <c r="O10" s="141">
        <f t="shared" si="1"/>
        <v>547482.058</v>
      </c>
    </row>
    <row r="11" spans="1:15" ht="15">
      <c r="A11" s="45">
        <v>2012</v>
      </c>
      <c r="B11" s="140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97437.353</v>
      </c>
      <c r="H11" s="22">
        <v>86571.564</v>
      </c>
      <c r="I11" s="22">
        <v>76121.244</v>
      </c>
      <c r="J11" s="22">
        <v>85953.599</v>
      </c>
      <c r="K11" s="22">
        <v>162778.936</v>
      </c>
      <c r="L11" s="22">
        <v>175246.466</v>
      </c>
      <c r="M11" s="22">
        <v>165695.762</v>
      </c>
      <c r="N11" s="22">
        <v>110777.462</v>
      </c>
      <c r="O11" s="141">
        <f t="shared" si="1"/>
        <v>1364722.57</v>
      </c>
    </row>
    <row r="12" spans="1:15" s="46" customFormat="1" ht="15">
      <c r="A12" s="20">
        <v>2013</v>
      </c>
      <c r="B12" s="140" t="s">
        <v>50</v>
      </c>
      <c r="C12" s="22">
        <v>178449.576</v>
      </c>
      <c r="D12" s="22">
        <v>134183.268</v>
      </c>
      <c r="E12" s="22">
        <v>135675.714</v>
      </c>
      <c r="F12" s="22">
        <v>133875.163</v>
      </c>
      <c r="G12" s="22">
        <v>105626.168</v>
      </c>
      <c r="H12" s="22"/>
      <c r="I12" s="22"/>
      <c r="J12" s="22"/>
      <c r="K12" s="22"/>
      <c r="L12" s="22"/>
      <c r="M12" s="22"/>
      <c r="N12" s="22"/>
      <c r="O12" s="141">
        <f t="shared" si="1"/>
        <v>687809.8890000002</v>
      </c>
    </row>
    <row r="13" spans="1:15" ht="15">
      <c r="A13" s="45">
        <v>2012</v>
      </c>
      <c r="B13" s="140" t="s">
        <v>50</v>
      </c>
      <c r="C13" s="22">
        <v>119913.17</v>
      </c>
      <c r="D13" s="22">
        <v>143215.254</v>
      </c>
      <c r="E13" s="22">
        <v>135675.905</v>
      </c>
      <c r="F13" s="22">
        <v>132709.54</v>
      </c>
      <c r="G13" s="22">
        <v>129480.432</v>
      </c>
      <c r="H13" s="22">
        <v>128894.031</v>
      </c>
      <c r="I13" s="22">
        <v>151957.09</v>
      </c>
      <c r="J13" s="22">
        <v>108455.107</v>
      </c>
      <c r="K13" s="22">
        <v>189310.396</v>
      </c>
      <c r="L13" s="22">
        <v>199613.21</v>
      </c>
      <c r="M13" s="22">
        <v>194781.616</v>
      </c>
      <c r="N13" s="22">
        <v>163897.131</v>
      </c>
      <c r="O13" s="141">
        <f t="shared" si="1"/>
        <v>1797902.882</v>
      </c>
    </row>
    <row r="14" spans="1:15" s="46" customFormat="1" ht="15">
      <c r="A14" s="20">
        <v>2013</v>
      </c>
      <c r="B14" s="140" t="s">
        <v>51</v>
      </c>
      <c r="C14" s="22">
        <v>44842.038</v>
      </c>
      <c r="D14" s="22">
        <v>52403.663</v>
      </c>
      <c r="E14" s="22">
        <v>62272.139</v>
      </c>
      <c r="F14" s="22">
        <v>38435.534</v>
      </c>
      <c r="G14" s="22">
        <v>38136.11</v>
      </c>
      <c r="H14" s="22"/>
      <c r="I14" s="22"/>
      <c r="J14" s="22"/>
      <c r="K14" s="22"/>
      <c r="L14" s="22"/>
      <c r="M14" s="22"/>
      <c r="N14" s="22"/>
      <c r="O14" s="141">
        <f t="shared" si="1"/>
        <v>236089.484</v>
      </c>
    </row>
    <row r="15" spans="1:15" ht="15">
      <c r="A15" s="45">
        <v>2012</v>
      </c>
      <c r="B15" s="140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</v>
      </c>
      <c r="J15" s="22">
        <v>11471.274</v>
      </c>
      <c r="K15" s="22">
        <v>17003.457</v>
      </c>
      <c r="L15" s="22">
        <v>15742.657</v>
      </c>
      <c r="M15" s="22">
        <v>19601.625</v>
      </c>
      <c r="N15" s="22">
        <v>26593.854</v>
      </c>
      <c r="O15" s="141">
        <f t="shared" si="1"/>
        <v>201151.499</v>
      </c>
    </row>
    <row r="16" spans="1:15" ht="15">
      <c r="A16" s="20">
        <v>2013</v>
      </c>
      <c r="B16" s="140" t="s">
        <v>152</v>
      </c>
      <c r="C16" s="22">
        <v>66631.067</v>
      </c>
      <c r="D16" s="22">
        <v>101106.596</v>
      </c>
      <c r="E16" s="22">
        <v>93632.384</v>
      </c>
      <c r="F16" s="22">
        <v>104726.342</v>
      </c>
      <c r="G16" s="22">
        <v>80015.084</v>
      </c>
      <c r="H16" s="22"/>
      <c r="I16" s="22"/>
      <c r="J16" s="22"/>
      <c r="K16" s="22"/>
      <c r="L16" s="22"/>
      <c r="M16" s="22"/>
      <c r="N16" s="22"/>
      <c r="O16" s="141">
        <f t="shared" si="1"/>
        <v>446111.473</v>
      </c>
    </row>
    <row r="17" spans="1:15" ht="15">
      <c r="A17" s="45">
        <v>2012</v>
      </c>
      <c r="B17" s="140" t="s">
        <v>152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1">
        <f t="shared" si="1"/>
        <v>845710.993</v>
      </c>
    </row>
    <row r="18" spans="1:15" ht="15">
      <c r="A18" s="20">
        <v>2013</v>
      </c>
      <c r="B18" s="140" t="s">
        <v>127</v>
      </c>
      <c r="C18" s="22">
        <v>5248.235</v>
      </c>
      <c r="D18" s="22">
        <v>8969.804</v>
      </c>
      <c r="E18" s="22">
        <v>9241.514</v>
      </c>
      <c r="F18" s="22">
        <v>10435.252</v>
      </c>
      <c r="G18" s="22">
        <v>7215.008</v>
      </c>
      <c r="H18" s="22"/>
      <c r="I18" s="22"/>
      <c r="J18" s="22"/>
      <c r="K18" s="22"/>
      <c r="L18" s="22"/>
      <c r="M18" s="22"/>
      <c r="N18" s="22"/>
      <c r="O18" s="141">
        <f t="shared" si="1"/>
        <v>41109.813</v>
      </c>
    </row>
    <row r="19" spans="1:15" ht="15">
      <c r="A19" s="45">
        <v>2012</v>
      </c>
      <c r="B19" s="140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3157.734</v>
      </c>
      <c r="J19" s="22">
        <v>4540.86</v>
      </c>
      <c r="K19" s="22">
        <v>6212.319</v>
      </c>
      <c r="L19" s="22">
        <v>5067.86</v>
      </c>
      <c r="M19" s="22">
        <v>7099.804</v>
      </c>
      <c r="N19" s="22">
        <v>5958.074</v>
      </c>
      <c r="O19" s="141">
        <f t="shared" si="1"/>
        <v>73154.431</v>
      </c>
    </row>
    <row r="20" spans="1:15" ht="15">
      <c r="A20" s="20">
        <v>2013</v>
      </c>
      <c r="B20" s="140" t="s">
        <v>110</v>
      </c>
      <c r="C20" s="22">
        <v>171384.965</v>
      </c>
      <c r="D20" s="22">
        <v>148797.92</v>
      </c>
      <c r="E20" s="22">
        <v>145990.751</v>
      </c>
      <c r="F20" s="22">
        <v>154676.793</v>
      </c>
      <c r="G20" s="22">
        <v>165381.679</v>
      </c>
      <c r="H20" s="22"/>
      <c r="I20" s="22"/>
      <c r="J20" s="22"/>
      <c r="K20" s="22"/>
      <c r="L20" s="22"/>
      <c r="M20" s="22"/>
      <c r="N20" s="22"/>
      <c r="O20" s="141">
        <f t="shared" si="1"/>
        <v>786232.108</v>
      </c>
    </row>
    <row r="21" spans="1:15" ht="15">
      <c r="A21" s="45">
        <v>2012</v>
      </c>
      <c r="B21" s="140" t="s">
        <v>110</v>
      </c>
      <c r="C21" s="22">
        <v>147201.165</v>
      </c>
      <c r="D21" s="22">
        <v>110614.919</v>
      </c>
      <c r="E21" s="22">
        <v>146851.834</v>
      </c>
      <c r="F21" s="22">
        <v>114273.368</v>
      </c>
      <c r="G21" s="22">
        <v>128328.912</v>
      </c>
      <c r="H21" s="22">
        <v>130730.046</v>
      </c>
      <c r="I21" s="22">
        <v>127346.598</v>
      </c>
      <c r="J21" s="22">
        <v>130036.097</v>
      </c>
      <c r="K21" s="22">
        <v>147522.045</v>
      </c>
      <c r="L21" s="22">
        <v>140676.915</v>
      </c>
      <c r="M21" s="22">
        <v>161267.596</v>
      </c>
      <c r="N21" s="22">
        <v>177066.149</v>
      </c>
      <c r="O21" s="141">
        <f t="shared" si="1"/>
        <v>1661915.6439999999</v>
      </c>
    </row>
    <row r="22" spans="1:15" ht="15">
      <c r="A22" s="20">
        <v>2013</v>
      </c>
      <c r="B22" s="140" t="s">
        <v>52</v>
      </c>
      <c r="C22" s="22">
        <v>308712.631</v>
      </c>
      <c r="D22" s="23">
        <v>312992.326</v>
      </c>
      <c r="E22" s="22">
        <v>362084.065</v>
      </c>
      <c r="F22" s="22">
        <v>361370.22</v>
      </c>
      <c r="G22" s="22">
        <v>383635.429</v>
      </c>
      <c r="H22" s="22"/>
      <c r="I22" s="22"/>
      <c r="J22" s="22"/>
      <c r="K22" s="22"/>
      <c r="L22" s="22"/>
      <c r="M22" s="22"/>
      <c r="N22" s="22"/>
      <c r="O22" s="141">
        <f t="shared" si="1"/>
        <v>1728794.6709999999</v>
      </c>
    </row>
    <row r="23" spans="1:15" ht="15">
      <c r="A23" s="45">
        <v>2012</v>
      </c>
      <c r="B23" s="140" t="s">
        <v>52</v>
      </c>
      <c r="C23" s="22">
        <v>265835.646</v>
      </c>
      <c r="D23" s="22">
        <v>294466.753</v>
      </c>
      <c r="E23" s="22">
        <v>330262.42</v>
      </c>
      <c r="F23" s="22">
        <v>306608.083</v>
      </c>
      <c r="G23" s="22">
        <v>329022.046</v>
      </c>
      <c r="H23" s="22">
        <v>327965.085</v>
      </c>
      <c r="I23" s="22">
        <v>321147.803</v>
      </c>
      <c r="J23" s="22">
        <v>313695.187</v>
      </c>
      <c r="K23" s="22">
        <v>325915.363</v>
      </c>
      <c r="L23" s="22">
        <v>322764.723</v>
      </c>
      <c r="M23" s="22">
        <v>364795.691</v>
      </c>
      <c r="N23" s="22">
        <v>359377.638</v>
      </c>
      <c r="O23" s="141">
        <f t="shared" si="1"/>
        <v>3861856.437999999</v>
      </c>
    </row>
    <row r="24" spans="1:15" ht="15">
      <c r="A24" s="20">
        <v>2013</v>
      </c>
      <c r="B24" s="138" t="s">
        <v>10</v>
      </c>
      <c r="C24" s="21">
        <v>8879645.662</v>
      </c>
      <c r="D24" s="21">
        <v>9600735.707</v>
      </c>
      <c r="E24" s="21">
        <v>10407413.118</v>
      </c>
      <c r="F24" s="21">
        <v>9737564.148</v>
      </c>
      <c r="G24" s="21">
        <v>10436849.889</v>
      </c>
      <c r="H24" s="21"/>
      <c r="I24" s="21"/>
      <c r="J24" s="21"/>
      <c r="K24" s="21"/>
      <c r="L24" s="21"/>
      <c r="M24" s="21"/>
      <c r="N24" s="21"/>
      <c r="O24" s="141">
        <f t="shared" si="1"/>
        <v>49062208.524000004</v>
      </c>
    </row>
    <row r="25" spans="1:15" ht="15">
      <c r="A25" s="45">
        <v>2012</v>
      </c>
      <c r="B25" s="138" t="s">
        <v>10</v>
      </c>
      <c r="C25" s="21">
        <v>8660110.667</v>
      </c>
      <c r="D25" s="21">
        <v>9277530.811</v>
      </c>
      <c r="E25" s="21">
        <v>10555404.94</v>
      </c>
      <c r="F25" s="21">
        <v>9502755.863</v>
      </c>
      <c r="G25" s="21">
        <v>9819813.322</v>
      </c>
      <c r="H25" s="21">
        <v>9828168.787</v>
      </c>
      <c r="I25" s="21">
        <v>8977942.322</v>
      </c>
      <c r="J25" s="21">
        <v>8760866.893</v>
      </c>
      <c r="K25" s="21">
        <v>9311280.842</v>
      </c>
      <c r="L25" s="21">
        <v>9658979.774</v>
      </c>
      <c r="M25" s="21">
        <v>10275794.241</v>
      </c>
      <c r="N25" s="21">
        <v>9609089.569</v>
      </c>
      <c r="O25" s="141">
        <f t="shared" si="1"/>
        <v>114237738.031</v>
      </c>
    </row>
    <row r="26" spans="1:15" ht="15">
      <c r="A26" s="20">
        <v>2013</v>
      </c>
      <c r="B26" s="140" t="s">
        <v>53</v>
      </c>
      <c r="C26" s="22">
        <v>682805.94</v>
      </c>
      <c r="D26" s="22">
        <v>649752.532</v>
      </c>
      <c r="E26" s="22">
        <v>734408.062</v>
      </c>
      <c r="F26" s="22">
        <v>701706.541</v>
      </c>
      <c r="G26" s="22">
        <v>749738.72</v>
      </c>
      <c r="H26" s="22"/>
      <c r="I26" s="22"/>
      <c r="J26" s="22"/>
      <c r="K26" s="22"/>
      <c r="L26" s="22"/>
      <c r="M26" s="22"/>
      <c r="N26" s="22"/>
      <c r="O26" s="141">
        <f t="shared" si="1"/>
        <v>3518411.795</v>
      </c>
    </row>
    <row r="27" spans="1:15" ht="15">
      <c r="A27" s="45">
        <v>2012</v>
      </c>
      <c r="B27" s="140" t="s">
        <v>53</v>
      </c>
      <c r="C27" s="22">
        <v>585010.913</v>
      </c>
      <c r="D27" s="22">
        <v>634980.963</v>
      </c>
      <c r="E27" s="22">
        <v>722336.937</v>
      </c>
      <c r="F27" s="22">
        <v>645785.985</v>
      </c>
      <c r="G27" s="22">
        <v>680937.235</v>
      </c>
      <c r="H27" s="22">
        <v>636012.867</v>
      </c>
      <c r="I27" s="22">
        <v>580118.777</v>
      </c>
      <c r="J27" s="22">
        <v>612907.223</v>
      </c>
      <c r="K27" s="22">
        <v>692226.903</v>
      </c>
      <c r="L27" s="22">
        <v>662023.29</v>
      </c>
      <c r="M27" s="22">
        <v>765065.286</v>
      </c>
      <c r="N27" s="22">
        <v>622597.098</v>
      </c>
      <c r="O27" s="141">
        <f t="shared" si="1"/>
        <v>7840003.477000001</v>
      </c>
    </row>
    <row r="28" spans="1:15" ht="15">
      <c r="A28" s="20">
        <v>2013</v>
      </c>
      <c r="B28" s="140" t="s">
        <v>54</v>
      </c>
      <c r="C28" s="22">
        <v>115125.068</v>
      </c>
      <c r="D28" s="22">
        <v>130358.772</v>
      </c>
      <c r="E28" s="22">
        <v>154254.699</v>
      </c>
      <c r="F28" s="22">
        <v>145805.889</v>
      </c>
      <c r="G28" s="22">
        <v>156120.24</v>
      </c>
      <c r="H28" s="22"/>
      <c r="I28" s="22"/>
      <c r="J28" s="22"/>
      <c r="K28" s="22"/>
      <c r="L28" s="22"/>
      <c r="M28" s="22"/>
      <c r="N28" s="22"/>
      <c r="O28" s="141">
        <f t="shared" si="1"/>
        <v>701664.668</v>
      </c>
    </row>
    <row r="29" spans="1:15" ht="15">
      <c r="A29" s="45">
        <v>2012</v>
      </c>
      <c r="B29" s="140" t="s">
        <v>54</v>
      </c>
      <c r="C29" s="22">
        <v>89780.934</v>
      </c>
      <c r="D29" s="22">
        <v>103607.844</v>
      </c>
      <c r="E29" s="22">
        <v>150142.88</v>
      </c>
      <c r="F29" s="22">
        <v>122704.492</v>
      </c>
      <c r="G29" s="22">
        <v>128086.519</v>
      </c>
      <c r="H29" s="22">
        <v>139253.053</v>
      </c>
      <c r="I29" s="22">
        <v>161803.312</v>
      </c>
      <c r="J29" s="22">
        <v>137048.422</v>
      </c>
      <c r="K29" s="22">
        <v>146787.353</v>
      </c>
      <c r="L29" s="22">
        <v>134552.877</v>
      </c>
      <c r="M29" s="22">
        <v>157382.021</v>
      </c>
      <c r="N29" s="22">
        <v>162995.208</v>
      </c>
      <c r="O29" s="141">
        <f t="shared" si="1"/>
        <v>1634144.9150000003</v>
      </c>
    </row>
    <row r="30" spans="1:15" s="46" customFormat="1" ht="15">
      <c r="A30" s="20">
        <v>2013</v>
      </c>
      <c r="B30" s="140" t="s">
        <v>55</v>
      </c>
      <c r="C30" s="22">
        <v>166030.342</v>
      </c>
      <c r="D30" s="22">
        <v>161589.92</v>
      </c>
      <c r="E30" s="22">
        <v>170255.941</v>
      </c>
      <c r="F30" s="22">
        <v>190199.188</v>
      </c>
      <c r="G30" s="22">
        <v>192869.498</v>
      </c>
      <c r="H30" s="22"/>
      <c r="I30" s="22"/>
      <c r="J30" s="22"/>
      <c r="K30" s="22"/>
      <c r="L30" s="22"/>
      <c r="M30" s="22"/>
      <c r="N30" s="22"/>
      <c r="O30" s="141">
        <f t="shared" si="1"/>
        <v>880944.889</v>
      </c>
    </row>
    <row r="31" spans="1:15" ht="15">
      <c r="A31" s="45">
        <v>2012</v>
      </c>
      <c r="B31" s="140" t="s">
        <v>55</v>
      </c>
      <c r="C31" s="22">
        <v>132530.187</v>
      </c>
      <c r="D31" s="22">
        <v>148772.826</v>
      </c>
      <c r="E31" s="22">
        <v>166441.733</v>
      </c>
      <c r="F31" s="22">
        <v>167710.154</v>
      </c>
      <c r="G31" s="22">
        <v>171988.312</v>
      </c>
      <c r="H31" s="22">
        <v>154499.714</v>
      </c>
      <c r="I31" s="22">
        <v>164713.269</v>
      </c>
      <c r="J31" s="22">
        <v>161426.912</v>
      </c>
      <c r="K31" s="22">
        <v>168050.745</v>
      </c>
      <c r="L31" s="22">
        <v>188447.956</v>
      </c>
      <c r="M31" s="22">
        <v>197338.997</v>
      </c>
      <c r="N31" s="22">
        <v>188174.007</v>
      </c>
      <c r="O31" s="141">
        <f t="shared" si="1"/>
        <v>2010094.812</v>
      </c>
    </row>
    <row r="32" spans="1:15" ht="15">
      <c r="A32" s="20">
        <v>2013</v>
      </c>
      <c r="B32" s="140" t="s">
        <v>80</v>
      </c>
      <c r="C32" s="22">
        <v>1316302.954</v>
      </c>
      <c r="D32" s="22">
        <v>1429804.018</v>
      </c>
      <c r="E32" s="22">
        <v>1458509.44</v>
      </c>
      <c r="F32" s="23">
        <v>1429921.587</v>
      </c>
      <c r="G32" s="23">
        <v>1573265.796</v>
      </c>
      <c r="H32" s="23"/>
      <c r="I32" s="23"/>
      <c r="J32" s="23"/>
      <c r="K32" s="23"/>
      <c r="L32" s="23"/>
      <c r="M32" s="23"/>
      <c r="N32" s="23"/>
      <c r="O32" s="141">
        <f t="shared" si="1"/>
        <v>7207803.795000001</v>
      </c>
    </row>
    <row r="33" spans="1:15" ht="15">
      <c r="A33" s="45">
        <v>2012</v>
      </c>
      <c r="B33" s="140" t="s">
        <v>80</v>
      </c>
      <c r="C33" s="22">
        <v>1302960.182</v>
      </c>
      <c r="D33" s="22">
        <v>1386930.155</v>
      </c>
      <c r="E33" s="22">
        <v>1641891.481</v>
      </c>
      <c r="F33" s="23">
        <v>1482143.499</v>
      </c>
      <c r="G33" s="23">
        <v>1481270.893</v>
      </c>
      <c r="H33" s="23">
        <v>1384441.606</v>
      </c>
      <c r="I33" s="23">
        <v>1293030.193</v>
      </c>
      <c r="J33" s="23">
        <v>1457947.912</v>
      </c>
      <c r="K33" s="23">
        <v>1474631.595</v>
      </c>
      <c r="L33" s="23">
        <v>1627635.369</v>
      </c>
      <c r="M33" s="23">
        <v>1576225.011</v>
      </c>
      <c r="N33" s="23">
        <v>1406266.443</v>
      </c>
      <c r="O33" s="141">
        <f t="shared" si="1"/>
        <v>17515374.339</v>
      </c>
    </row>
    <row r="34" spans="1:15" ht="15">
      <c r="A34" s="20">
        <v>2013</v>
      </c>
      <c r="B34" s="140" t="s">
        <v>56</v>
      </c>
      <c r="C34" s="22">
        <v>1396868.481</v>
      </c>
      <c r="D34" s="22">
        <v>1394399.681</v>
      </c>
      <c r="E34" s="22">
        <v>1516692.565</v>
      </c>
      <c r="F34" s="22">
        <v>1324246.423</v>
      </c>
      <c r="G34" s="22">
        <v>1373580.207</v>
      </c>
      <c r="H34" s="22"/>
      <c r="I34" s="22"/>
      <c r="J34" s="22"/>
      <c r="K34" s="22"/>
      <c r="L34" s="22"/>
      <c r="M34" s="22"/>
      <c r="N34" s="22"/>
      <c r="O34" s="141">
        <f t="shared" si="1"/>
        <v>7005787.357000001</v>
      </c>
    </row>
    <row r="35" spans="1:15" ht="15">
      <c r="A35" s="45">
        <v>2012</v>
      </c>
      <c r="B35" s="140" t="s">
        <v>56</v>
      </c>
      <c r="C35" s="22">
        <v>1226435.351</v>
      </c>
      <c r="D35" s="22">
        <v>1302807.132</v>
      </c>
      <c r="E35" s="22">
        <v>1476257.787</v>
      </c>
      <c r="F35" s="22">
        <v>1215094.295</v>
      </c>
      <c r="G35" s="22">
        <v>1286441.206</v>
      </c>
      <c r="H35" s="22">
        <v>1395393.764</v>
      </c>
      <c r="I35" s="22">
        <v>1400305.065</v>
      </c>
      <c r="J35" s="22">
        <v>1293746.739</v>
      </c>
      <c r="K35" s="22">
        <v>1361840.51</v>
      </c>
      <c r="L35" s="22">
        <v>1279119.525</v>
      </c>
      <c r="M35" s="22">
        <v>1434288.696</v>
      </c>
      <c r="N35" s="22">
        <v>1368621.932</v>
      </c>
      <c r="O35" s="141">
        <f t="shared" si="1"/>
        <v>16040352.002</v>
      </c>
    </row>
    <row r="36" spans="1:15" ht="15">
      <c r="A36" s="20">
        <v>2013</v>
      </c>
      <c r="B36" s="140" t="s">
        <v>118</v>
      </c>
      <c r="C36" s="22">
        <v>1485550.271</v>
      </c>
      <c r="D36" s="22">
        <v>1784314.112</v>
      </c>
      <c r="E36" s="22">
        <v>1864986.882</v>
      </c>
      <c r="F36" s="22">
        <v>1767015.236</v>
      </c>
      <c r="G36" s="22">
        <v>1846015.201</v>
      </c>
      <c r="H36" s="22"/>
      <c r="I36" s="22"/>
      <c r="J36" s="22"/>
      <c r="K36" s="22"/>
      <c r="L36" s="22"/>
      <c r="M36" s="22"/>
      <c r="N36" s="22"/>
      <c r="O36" s="141">
        <f t="shared" si="1"/>
        <v>8747881.702</v>
      </c>
    </row>
    <row r="37" spans="1:15" ht="15">
      <c r="A37" s="45">
        <v>2012</v>
      </c>
      <c r="B37" s="140" t="s">
        <v>118</v>
      </c>
      <c r="C37" s="22">
        <v>1581184.136</v>
      </c>
      <c r="D37" s="22">
        <v>1637526.29</v>
      </c>
      <c r="E37" s="22">
        <v>1906475.306</v>
      </c>
      <c r="F37" s="22">
        <v>1630183.31</v>
      </c>
      <c r="G37" s="22">
        <v>1653562.047</v>
      </c>
      <c r="H37" s="22">
        <v>1604581.197</v>
      </c>
      <c r="I37" s="22">
        <v>1450956.048</v>
      </c>
      <c r="J37" s="22">
        <v>1068343.407</v>
      </c>
      <c r="K37" s="22">
        <v>1497717.295</v>
      </c>
      <c r="L37" s="22">
        <v>1631701.309</v>
      </c>
      <c r="M37" s="22">
        <v>1757275.096</v>
      </c>
      <c r="N37" s="22">
        <v>1636941.713</v>
      </c>
      <c r="O37" s="141">
        <f t="shared" si="1"/>
        <v>19056447.154</v>
      </c>
    </row>
    <row r="38" spans="1:15" ht="15">
      <c r="A38" s="20">
        <v>2013</v>
      </c>
      <c r="B38" s="140" t="s">
        <v>121</v>
      </c>
      <c r="C38" s="22">
        <v>48952.629</v>
      </c>
      <c r="D38" s="22">
        <v>162402.313</v>
      </c>
      <c r="E38" s="22">
        <v>92520.589</v>
      </c>
      <c r="F38" s="22">
        <v>29250.645</v>
      </c>
      <c r="G38" s="22">
        <v>92887.691</v>
      </c>
      <c r="H38" s="22"/>
      <c r="I38" s="22"/>
      <c r="J38" s="22"/>
      <c r="K38" s="22"/>
      <c r="L38" s="22"/>
      <c r="M38" s="22"/>
      <c r="N38" s="22"/>
      <c r="O38" s="141">
        <f t="shared" si="1"/>
        <v>426013.86699999997</v>
      </c>
    </row>
    <row r="39" spans="1:15" ht="15">
      <c r="A39" s="45">
        <v>2012</v>
      </c>
      <c r="B39" s="140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85736.847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1">
        <f t="shared" si="1"/>
        <v>810936.4790000002</v>
      </c>
    </row>
    <row r="40" spans="1:15" ht="15">
      <c r="A40" s="20">
        <v>2013</v>
      </c>
      <c r="B40" s="140" t="s">
        <v>111</v>
      </c>
      <c r="C40" s="22">
        <v>830501.454</v>
      </c>
      <c r="D40" s="22">
        <v>839982.2</v>
      </c>
      <c r="E40" s="22">
        <v>911532.976</v>
      </c>
      <c r="F40" s="22">
        <v>919869.775</v>
      </c>
      <c r="G40" s="22">
        <v>1030698.185</v>
      </c>
      <c r="H40" s="22"/>
      <c r="I40" s="22"/>
      <c r="J40" s="22"/>
      <c r="K40" s="22"/>
      <c r="L40" s="22"/>
      <c r="M40" s="22"/>
      <c r="N40" s="22"/>
      <c r="O40" s="141">
        <f t="shared" si="1"/>
        <v>4532584.59</v>
      </c>
    </row>
    <row r="41" spans="1:15" ht="15">
      <c r="A41" s="45">
        <v>2012</v>
      </c>
      <c r="B41" s="140" t="s">
        <v>111</v>
      </c>
      <c r="C41" s="22">
        <v>817785.071</v>
      </c>
      <c r="D41" s="22">
        <v>948687.116</v>
      </c>
      <c r="E41" s="22">
        <v>1131078.944</v>
      </c>
      <c r="F41" s="22">
        <v>1050533.825</v>
      </c>
      <c r="G41" s="22">
        <v>1048171.202</v>
      </c>
      <c r="H41" s="22">
        <v>957640.367</v>
      </c>
      <c r="I41" s="22">
        <v>865371.049</v>
      </c>
      <c r="J41" s="22">
        <v>952506.804</v>
      </c>
      <c r="K41" s="22">
        <v>972452.799</v>
      </c>
      <c r="L41" s="22">
        <v>981329.411</v>
      </c>
      <c r="M41" s="22">
        <v>1069165.397</v>
      </c>
      <c r="N41" s="22">
        <v>999321.657</v>
      </c>
      <c r="O41" s="141">
        <f t="shared" si="1"/>
        <v>11794043.641999999</v>
      </c>
    </row>
    <row r="42" spans="1:15" ht="15">
      <c r="A42" s="20">
        <v>2013</v>
      </c>
      <c r="B42" s="140" t="s">
        <v>57</v>
      </c>
      <c r="C42" s="22">
        <v>430674.37</v>
      </c>
      <c r="D42" s="22">
        <v>435964.491</v>
      </c>
      <c r="E42" s="22">
        <v>512341.052</v>
      </c>
      <c r="F42" s="22">
        <v>502611.722</v>
      </c>
      <c r="G42" s="22">
        <v>520532.479</v>
      </c>
      <c r="H42" s="22"/>
      <c r="I42" s="22"/>
      <c r="J42" s="22"/>
      <c r="K42" s="22"/>
      <c r="L42" s="22"/>
      <c r="M42" s="22"/>
      <c r="N42" s="22"/>
      <c r="O42" s="141">
        <f t="shared" si="1"/>
        <v>2402124.114</v>
      </c>
    </row>
    <row r="43" spans="1:15" ht="15">
      <c r="A43" s="45">
        <v>2012</v>
      </c>
      <c r="B43" s="140" t="s">
        <v>57</v>
      </c>
      <c r="C43" s="22">
        <v>385485.427</v>
      </c>
      <c r="D43" s="22">
        <v>418134.033</v>
      </c>
      <c r="E43" s="22">
        <v>464782.777</v>
      </c>
      <c r="F43" s="22">
        <v>449870.29</v>
      </c>
      <c r="G43" s="22">
        <v>481190.35</v>
      </c>
      <c r="H43" s="22">
        <v>470811.225</v>
      </c>
      <c r="I43" s="22">
        <v>434097.029</v>
      </c>
      <c r="J43" s="22">
        <v>408024.449</v>
      </c>
      <c r="K43" s="22">
        <v>413616.635</v>
      </c>
      <c r="L43" s="22">
        <v>442315.175</v>
      </c>
      <c r="M43" s="22">
        <v>497142.879</v>
      </c>
      <c r="N43" s="22">
        <v>454243.961</v>
      </c>
      <c r="O43" s="141">
        <f t="shared" si="1"/>
        <v>5319714.2299999995</v>
      </c>
    </row>
    <row r="44" spans="1:15" ht="15">
      <c r="A44" s="20">
        <v>2013</v>
      </c>
      <c r="B44" s="140" t="s">
        <v>81</v>
      </c>
      <c r="C44" s="22">
        <v>508989.649</v>
      </c>
      <c r="D44" s="22">
        <v>536517.603</v>
      </c>
      <c r="E44" s="22">
        <v>584994.002</v>
      </c>
      <c r="F44" s="22">
        <v>549511.328</v>
      </c>
      <c r="G44" s="22">
        <v>609544.83</v>
      </c>
      <c r="H44" s="22"/>
      <c r="I44" s="22"/>
      <c r="J44" s="22"/>
      <c r="K44" s="22"/>
      <c r="L44" s="22"/>
      <c r="M44" s="22"/>
      <c r="N44" s="22"/>
      <c r="O44" s="141">
        <f t="shared" si="1"/>
        <v>2789557.412</v>
      </c>
    </row>
    <row r="45" spans="1:15" ht="15">
      <c r="A45" s="45">
        <v>2012</v>
      </c>
      <c r="B45" s="140" t="s">
        <v>81</v>
      </c>
      <c r="C45" s="22">
        <v>479260.192</v>
      </c>
      <c r="D45" s="22">
        <v>499918.353</v>
      </c>
      <c r="E45" s="22">
        <v>576619.755</v>
      </c>
      <c r="F45" s="22">
        <v>513127.474</v>
      </c>
      <c r="G45" s="22">
        <v>570030.619</v>
      </c>
      <c r="H45" s="22">
        <v>560662.386</v>
      </c>
      <c r="I45" s="22">
        <v>513606.796</v>
      </c>
      <c r="J45" s="22">
        <v>491427.673</v>
      </c>
      <c r="K45" s="22">
        <v>513356.724</v>
      </c>
      <c r="L45" s="22">
        <v>506648.695</v>
      </c>
      <c r="M45" s="22">
        <v>599209.006</v>
      </c>
      <c r="N45" s="22">
        <v>533770.847</v>
      </c>
      <c r="O45" s="141">
        <f t="shared" si="1"/>
        <v>6357638.5200000005</v>
      </c>
    </row>
    <row r="46" spans="1:15" ht="15">
      <c r="A46" s="20">
        <v>2013</v>
      </c>
      <c r="B46" s="140" t="s">
        <v>134</v>
      </c>
      <c r="C46" s="22">
        <v>1155655.733</v>
      </c>
      <c r="D46" s="22">
        <v>1234944.173</v>
      </c>
      <c r="E46" s="22">
        <v>1459711.322</v>
      </c>
      <c r="F46" s="22">
        <v>1234696.946</v>
      </c>
      <c r="G46" s="22">
        <v>1276231.177</v>
      </c>
      <c r="H46" s="22"/>
      <c r="I46" s="22"/>
      <c r="J46" s="22"/>
      <c r="K46" s="22"/>
      <c r="L46" s="22"/>
      <c r="M46" s="22"/>
      <c r="N46" s="22"/>
      <c r="O46" s="141">
        <f t="shared" si="1"/>
        <v>6361239.351000001</v>
      </c>
    </row>
    <row r="47" spans="1:15" ht="15">
      <c r="A47" s="45">
        <v>2012</v>
      </c>
      <c r="B47" s="140" t="s">
        <v>134</v>
      </c>
      <c r="C47" s="22">
        <v>1223469.636</v>
      </c>
      <c r="D47" s="22">
        <v>1360029.884</v>
      </c>
      <c r="E47" s="22">
        <v>1328317.302</v>
      </c>
      <c r="F47" s="22">
        <v>1328580.951</v>
      </c>
      <c r="G47" s="22">
        <v>1345411.171</v>
      </c>
      <c r="H47" s="22">
        <v>1481500.472</v>
      </c>
      <c r="I47" s="22">
        <v>1247695.486</v>
      </c>
      <c r="J47" s="22">
        <v>1276850.52</v>
      </c>
      <c r="K47" s="22">
        <v>1197186.601</v>
      </c>
      <c r="L47" s="22">
        <v>1329672.686</v>
      </c>
      <c r="M47" s="22">
        <v>1179845.527</v>
      </c>
      <c r="N47" s="22">
        <v>1249935.685</v>
      </c>
      <c r="O47" s="141">
        <f t="shared" si="1"/>
        <v>15548495.921000002</v>
      </c>
    </row>
    <row r="48" spans="1:15" ht="15">
      <c r="A48" s="20">
        <v>2013</v>
      </c>
      <c r="B48" s="140" t="s">
        <v>143</v>
      </c>
      <c r="C48" s="22">
        <v>232529.431</v>
      </c>
      <c r="D48" s="22">
        <v>236051.783</v>
      </c>
      <c r="E48" s="22">
        <v>286782.413</v>
      </c>
      <c r="F48" s="22">
        <v>291840.274</v>
      </c>
      <c r="G48" s="22">
        <v>299822.095</v>
      </c>
      <c r="H48" s="22"/>
      <c r="I48" s="22"/>
      <c r="J48" s="22"/>
      <c r="K48" s="22"/>
      <c r="L48" s="22"/>
      <c r="M48" s="22"/>
      <c r="N48" s="22"/>
      <c r="O48" s="141">
        <f t="shared" si="1"/>
        <v>1347025.996</v>
      </c>
    </row>
    <row r="49" spans="1:15" ht="15">
      <c r="A49" s="45">
        <v>2012</v>
      </c>
      <c r="B49" s="140" t="s">
        <v>143</v>
      </c>
      <c r="C49" s="22">
        <v>207853.904</v>
      </c>
      <c r="D49" s="22">
        <v>235476.37</v>
      </c>
      <c r="E49" s="22">
        <v>279936.517</v>
      </c>
      <c r="F49" s="22">
        <v>271020.425</v>
      </c>
      <c r="G49" s="22">
        <v>297718.975</v>
      </c>
      <c r="H49" s="22">
        <v>285897.222</v>
      </c>
      <c r="I49" s="22">
        <v>256485.649</v>
      </c>
      <c r="J49" s="22">
        <v>254993.121</v>
      </c>
      <c r="K49" s="22">
        <v>249354.584</v>
      </c>
      <c r="L49" s="22">
        <v>258092.405</v>
      </c>
      <c r="M49" s="22">
        <v>263156.091</v>
      </c>
      <c r="N49" s="22">
        <v>237858.473</v>
      </c>
      <c r="O49" s="141">
        <f t="shared" si="1"/>
        <v>3097843.7359999996</v>
      </c>
    </row>
    <row r="50" spans="1:15" ht="15">
      <c r="A50" s="20">
        <v>2013</v>
      </c>
      <c r="B50" s="140" t="s">
        <v>142</v>
      </c>
      <c r="C50" s="22">
        <v>154353.628</v>
      </c>
      <c r="D50" s="22">
        <v>203219.507</v>
      </c>
      <c r="E50" s="22">
        <v>191571.508</v>
      </c>
      <c r="F50" s="22">
        <v>166973.057</v>
      </c>
      <c r="G50" s="22">
        <v>194039.884</v>
      </c>
      <c r="H50" s="22"/>
      <c r="I50" s="22"/>
      <c r="J50" s="22"/>
      <c r="K50" s="22"/>
      <c r="L50" s="22"/>
      <c r="M50" s="22"/>
      <c r="N50" s="22"/>
      <c r="O50" s="141">
        <f t="shared" si="1"/>
        <v>910157.584</v>
      </c>
    </row>
    <row r="51" spans="1:15" ht="15">
      <c r="A51" s="45">
        <v>2012</v>
      </c>
      <c r="B51" s="140" t="s">
        <v>142</v>
      </c>
      <c r="C51" s="22">
        <v>270948.388</v>
      </c>
      <c r="D51" s="22">
        <v>131767.024</v>
      </c>
      <c r="E51" s="22">
        <v>135700.011</v>
      </c>
      <c r="F51" s="22">
        <v>153131.564</v>
      </c>
      <c r="G51" s="22">
        <v>153192.611</v>
      </c>
      <c r="H51" s="22">
        <v>166120.802</v>
      </c>
      <c r="I51" s="22">
        <v>135363.971</v>
      </c>
      <c r="J51" s="22">
        <v>157073.617</v>
      </c>
      <c r="K51" s="22">
        <v>179011.675</v>
      </c>
      <c r="L51" s="22">
        <v>179006.583</v>
      </c>
      <c r="M51" s="22">
        <v>250424.19</v>
      </c>
      <c r="N51" s="22">
        <v>163981.372</v>
      </c>
      <c r="O51" s="141">
        <f t="shared" si="1"/>
        <v>2075721.8080000002</v>
      </c>
    </row>
    <row r="52" spans="1:15" ht="15">
      <c r="A52" s="20">
        <v>2013</v>
      </c>
      <c r="B52" s="140" t="s">
        <v>151</v>
      </c>
      <c r="C52" s="22">
        <v>72558.026</v>
      </c>
      <c r="D52" s="22">
        <v>90872.551</v>
      </c>
      <c r="E52" s="22">
        <v>107419.44</v>
      </c>
      <c r="F52" s="22">
        <v>113262.235</v>
      </c>
      <c r="G52" s="22">
        <v>127572.102</v>
      </c>
      <c r="H52" s="22"/>
      <c r="I52" s="22"/>
      <c r="J52" s="22"/>
      <c r="K52" s="22"/>
      <c r="L52" s="22"/>
      <c r="M52" s="22"/>
      <c r="N52" s="22"/>
      <c r="O52" s="141">
        <f t="shared" si="1"/>
        <v>511684.354</v>
      </c>
    </row>
    <row r="53" spans="1:15" ht="15">
      <c r="A53" s="45">
        <v>2012</v>
      </c>
      <c r="B53" s="140" t="s">
        <v>151</v>
      </c>
      <c r="C53" s="22">
        <v>59875.496</v>
      </c>
      <c r="D53" s="22">
        <v>63926.321</v>
      </c>
      <c r="E53" s="22">
        <v>120374.858</v>
      </c>
      <c r="F53" s="22">
        <v>101378.409</v>
      </c>
      <c r="G53" s="22">
        <v>129529.722</v>
      </c>
      <c r="H53" s="22">
        <v>162023.815</v>
      </c>
      <c r="I53" s="22">
        <v>79016.185</v>
      </c>
      <c r="J53" s="22">
        <v>114212.635</v>
      </c>
      <c r="K53" s="22">
        <v>94096.955</v>
      </c>
      <c r="L53" s="22">
        <v>77603.507</v>
      </c>
      <c r="M53" s="22">
        <v>86489.982</v>
      </c>
      <c r="N53" s="22">
        <v>172282.097</v>
      </c>
      <c r="O53" s="141">
        <f t="shared" si="1"/>
        <v>1260809.982</v>
      </c>
    </row>
    <row r="54" spans="1:15" ht="15">
      <c r="A54" s="20">
        <v>2013</v>
      </c>
      <c r="B54" s="140" t="s">
        <v>149</v>
      </c>
      <c r="C54" s="22">
        <v>275703.066</v>
      </c>
      <c r="D54" s="22">
        <v>301787.558</v>
      </c>
      <c r="E54" s="22">
        <v>349302.278</v>
      </c>
      <c r="F54" s="22">
        <v>360469.862</v>
      </c>
      <c r="G54" s="22">
        <v>381056.435</v>
      </c>
      <c r="H54" s="22"/>
      <c r="I54" s="22"/>
      <c r="J54" s="22"/>
      <c r="K54" s="22"/>
      <c r="L54" s="22"/>
      <c r="M54" s="22"/>
      <c r="N54" s="22"/>
      <c r="O54" s="141">
        <f t="shared" si="1"/>
        <v>1668319.199</v>
      </c>
    </row>
    <row r="55" spans="1:15" ht="15">
      <c r="A55" s="45">
        <v>2012</v>
      </c>
      <c r="B55" s="140" t="s">
        <v>149</v>
      </c>
      <c r="C55" s="22">
        <v>255863.724</v>
      </c>
      <c r="D55" s="22">
        <v>289889.332</v>
      </c>
      <c r="E55" s="22">
        <v>349871.283</v>
      </c>
      <c r="F55" s="22">
        <v>318162.552</v>
      </c>
      <c r="G55" s="22">
        <v>339242.838</v>
      </c>
      <c r="H55" s="22">
        <v>317928.615</v>
      </c>
      <c r="I55" s="22">
        <v>303368.036</v>
      </c>
      <c r="J55" s="22">
        <v>304797.069</v>
      </c>
      <c r="K55" s="22">
        <v>328281.277</v>
      </c>
      <c r="L55" s="22">
        <v>320875.294</v>
      </c>
      <c r="M55" s="22">
        <v>360764.126</v>
      </c>
      <c r="N55" s="22">
        <v>304709.285</v>
      </c>
      <c r="O55" s="141">
        <f t="shared" si="1"/>
        <v>3793753.431</v>
      </c>
    </row>
    <row r="56" spans="1:15" ht="15">
      <c r="A56" s="20">
        <v>2013</v>
      </c>
      <c r="B56" s="140" t="s">
        <v>58</v>
      </c>
      <c r="C56" s="22">
        <v>7044.619</v>
      </c>
      <c r="D56" s="22">
        <v>8774.495</v>
      </c>
      <c r="E56" s="22">
        <v>12129.951</v>
      </c>
      <c r="F56" s="22">
        <v>10183.441</v>
      </c>
      <c r="G56" s="22">
        <v>12875.351</v>
      </c>
      <c r="H56" s="22"/>
      <c r="I56" s="22"/>
      <c r="J56" s="22"/>
      <c r="K56" s="22"/>
      <c r="L56" s="22"/>
      <c r="M56" s="22"/>
      <c r="N56" s="22"/>
      <c r="O56" s="141">
        <f t="shared" si="1"/>
        <v>51007.857</v>
      </c>
    </row>
    <row r="57" spans="1:15" ht="15">
      <c r="A57" s="45">
        <v>2012</v>
      </c>
      <c r="B57" s="140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9409.609</v>
      </c>
      <c r="H57" s="22">
        <v>7115.094</v>
      </c>
      <c r="I57" s="22">
        <v>6274.61</v>
      </c>
      <c r="J57" s="22">
        <v>6118.316</v>
      </c>
      <c r="K57" s="22">
        <v>6267.56</v>
      </c>
      <c r="L57" s="22">
        <v>5671.492</v>
      </c>
      <c r="M57" s="22">
        <v>6652.783</v>
      </c>
      <c r="N57" s="22">
        <v>7810.726</v>
      </c>
      <c r="O57" s="141">
        <f t="shared" si="1"/>
        <v>82363.57999999999</v>
      </c>
    </row>
    <row r="58" spans="1:15" ht="15">
      <c r="A58" s="20">
        <v>2013</v>
      </c>
      <c r="B58" s="138" t="s">
        <v>17</v>
      </c>
      <c r="C58" s="21">
        <v>394360.612</v>
      </c>
      <c r="D58" s="21">
        <v>400315.829</v>
      </c>
      <c r="E58" s="21">
        <v>369830.997</v>
      </c>
      <c r="F58" s="21">
        <v>401789.136</v>
      </c>
      <c r="G58" s="21">
        <v>509234.294</v>
      </c>
      <c r="H58" s="21"/>
      <c r="I58" s="21"/>
      <c r="J58" s="21"/>
      <c r="K58" s="21"/>
      <c r="L58" s="21"/>
      <c r="M58" s="21"/>
      <c r="N58" s="21"/>
      <c r="O58" s="141">
        <f t="shared" si="1"/>
        <v>2075530.868</v>
      </c>
    </row>
    <row r="59" spans="1:15" ht="15">
      <c r="A59" s="45">
        <v>2012</v>
      </c>
      <c r="B59" s="138" t="s">
        <v>17</v>
      </c>
      <c r="C59" s="21">
        <v>271584.263</v>
      </c>
      <c r="D59" s="21">
        <v>256897.504</v>
      </c>
      <c r="E59" s="21">
        <v>305975.669</v>
      </c>
      <c r="F59" s="21">
        <v>321790.638</v>
      </c>
      <c r="G59" s="21">
        <v>360715.074</v>
      </c>
      <c r="H59" s="21">
        <v>411667.263</v>
      </c>
      <c r="I59" s="21">
        <v>378979.186</v>
      </c>
      <c r="J59" s="21">
        <v>342966.435</v>
      </c>
      <c r="K59" s="21">
        <v>364579.592</v>
      </c>
      <c r="L59" s="21">
        <v>339744.978</v>
      </c>
      <c r="M59" s="21">
        <v>427520.861</v>
      </c>
      <c r="N59" s="21">
        <v>397258.533</v>
      </c>
      <c r="O59" s="141">
        <f t="shared" si="1"/>
        <v>4179679.9960000003</v>
      </c>
    </row>
    <row r="60" spans="1:15" ht="15">
      <c r="A60" s="20">
        <v>2013</v>
      </c>
      <c r="B60" s="140" t="s">
        <v>59</v>
      </c>
      <c r="C60" s="22">
        <v>394360.612</v>
      </c>
      <c r="D60" s="22">
        <v>400315.829</v>
      </c>
      <c r="E60" s="22">
        <v>369830.997</v>
      </c>
      <c r="F60" s="22">
        <v>401789.136</v>
      </c>
      <c r="G60" s="22">
        <v>509234.294</v>
      </c>
      <c r="H60" s="22"/>
      <c r="I60" s="22"/>
      <c r="J60" s="22"/>
      <c r="K60" s="22"/>
      <c r="L60" s="22"/>
      <c r="M60" s="22"/>
      <c r="N60" s="22"/>
      <c r="O60" s="141">
        <f t="shared" si="1"/>
        <v>2075530.868</v>
      </c>
    </row>
    <row r="61" spans="1:15" ht="15.75" thickBot="1">
      <c r="A61" s="45">
        <v>2012</v>
      </c>
      <c r="B61" s="140" t="s">
        <v>59</v>
      </c>
      <c r="C61" s="22">
        <v>271584.263</v>
      </c>
      <c r="D61" s="22">
        <v>256897.504</v>
      </c>
      <c r="E61" s="22">
        <v>305975.669</v>
      </c>
      <c r="F61" s="22">
        <v>321790.638</v>
      </c>
      <c r="G61" s="22">
        <v>360715.074</v>
      </c>
      <c r="H61" s="22">
        <v>411667.263</v>
      </c>
      <c r="I61" s="22">
        <v>378979.186</v>
      </c>
      <c r="J61" s="22">
        <v>342966.435</v>
      </c>
      <c r="K61" s="22">
        <v>364579.592</v>
      </c>
      <c r="L61" s="22">
        <v>339744.978</v>
      </c>
      <c r="M61" s="22">
        <v>427520.861</v>
      </c>
      <c r="N61" s="22">
        <v>397258.533</v>
      </c>
      <c r="O61" s="141">
        <f t="shared" si="1"/>
        <v>4179679.9960000003</v>
      </c>
    </row>
    <row r="62" spans="1:15" s="101" customFormat="1" ht="15" customHeight="1" thickBot="1">
      <c r="A62" s="99">
        <v>2002</v>
      </c>
      <c r="B62" s="142" t="s">
        <v>18</v>
      </c>
      <c r="C62" s="100">
        <v>2607319.6610000003</v>
      </c>
      <c r="D62" s="100">
        <v>2383772.9540000013</v>
      </c>
      <c r="E62" s="100">
        <v>2918943.521000001</v>
      </c>
      <c r="F62" s="100">
        <v>2742857.9220000007</v>
      </c>
      <c r="G62" s="100">
        <v>3000325.242999999</v>
      </c>
      <c r="H62" s="100">
        <v>2770693.8810000005</v>
      </c>
      <c r="I62" s="100">
        <v>3103851.862000001</v>
      </c>
      <c r="J62" s="100">
        <v>2975888.974000001</v>
      </c>
      <c r="K62" s="100">
        <v>3218206.861000001</v>
      </c>
      <c r="L62" s="100">
        <v>3501128.02</v>
      </c>
      <c r="M62" s="100">
        <v>3593604.8959999993</v>
      </c>
      <c r="N62" s="100">
        <v>3242495.233999999</v>
      </c>
      <c r="O62" s="143">
        <f aca="true" t="shared" si="2" ref="O62:O69">SUM(C62:N62)</f>
        <v>36059089.029</v>
      </c>
    </row>
    <row r="63" spans="1:15" s="101" customFormat="1" ht="15" customHeight="1" thickBot="1">
      <c r="A63" s="99">
        <v>2003</v>
      </c>
      <c r="B63" s="142" t="s">
        <v>18</v>
      </c>
      <c r="C63" s="100">
        <v>3533705.5820000004</v>
      </c>
      <c r="D63" s="100">
        <v>2923460.39</v>
      </c>
      <c r="E63" s="100">
        <v>3908255.9910000004</v>
      </c>
      <c r="F63" s="100">
        <v>3662183.449000002</v>
      </c>
      <c r="G63" s="100">
        <v>3860471.3</v>
      </c>
      <c r="H63" s="100">
        <v>3796113.5220000003</v>
      </c>
      <c r="I63" s="100">
        <v>4236114.264</v>
      </c>
      <c r="J63" s="100">
        <v>3828726.17</v>
      </c>
      <c r="K63" s="100">
        <v>4114677.5230000005</v>
      </c>
      <c r="L63" s="100">
        <v>4824388.259000002</v>
      </c>
      <c r="M63" s="100">
        <v>3969697.458000001</v>
      </c>
      <c r="N63" s="100">
        <v>4595042.393999998</v>
      </c>
      <c r="O63" s="143">
        <f t="shared" si="2"/>
        <v>47252836.302000016</v>
      </c>
    </row>
    <row r="64" spans="1:15" s="101" customFormat="1" ht="15" customHeight="1" thickBot="1">
      <c r="A64" s="99">
        <v>2004</v>
      </c>
      <c r="B64" s="142" t="s">
        <v>18</v>
      </c>
      <c r="C64" s="100">
        <v>4619660.84</v>
      </c>
      <c r="D64" s="100">
        <v>3664503.0430000005</v>
      </c>
      <c r="E64" s="100">
        <v>5218042.176999998</v>
      </c>
      <c r="F64" s="100">
        <v>5072462.993999997</v>
      </c>
      <c r="G64" s="100">
        <v>5170061.604999999</v>
      </c>
      <c r="H64" s="100">
        <v>5284383.285999999</v>
      </c>
      <c r="I64" s="100">
        <v>5632138.798</v>
      </c>
      <c r="J64" s="100">
        <v>4707491.283999999</v>
      </c>
      <c r="K64" s="100">
        <v>5656283.520999999</v>
      </c>
      <c r="L64" s="100">
        <v>5867342.121</v>
      </c>
      <c r="M64" s="100">
        <v>5733908.976</v>
      </c>
      <c r="N64" s="100">
        <v>6540874.174999999</v>
      </c>
      <c r="O64" s="143">
        <f t="shared" si="2"/>
        <v>63167152.81999999</v>
      </c>
    </row>
    <row r="65" spans="1:15" s="101" customFormat="1" ht="15" customHeight="1" thickBot="1">
      <c r="A65" s="99">
        <v>2005</v>
      </c>
      <c r="B65" s="142" t="s">
        <v>18</v>
      </c>
      <c r="C65" s="100">
        <v>4997279.724</v>
      </c>
      <c r="D65" s="100">
        <v>5651741.2519999975</v>
      </c>
      <c r="E65" s="100">
        <v>6591859.217999999</v>
      </c>
      <c r="F65" s="100">
        <v>6128131.877999999</v>
      </c>
      <c r="G65" s="100">
        <v>5977226.217</v>
      </c>
      <c r="H65" s="100">
        <v>6038534.367</v>
      </c>
      <c r="I65" s="100">
        <v>5763466.353000001</v>
      </c>
      <c r="J65" s="100">
        <v>5552867.211999998</v>
      </c>
      <c r="K65" s="100">
        <v>6814268.940999999</v>
      </c>
      <c r="L65" s="100">
        <v>6772178.569</v>
      </c>
      <c r="M65" s="100">
        <v>5942575.782000001</v>
      </c>
      <c r="N65" s="100">
        <v>7246278.630000002</v>
      </c>
      <c r="O65" s="143">
        <f t="shared" si="2"/>
        <v>73476408.14299999</v>
      </c>
    </row>
    <row r="66" spans="1:15" s="101" customFormat="1" ht="15" customHeight="1" thickBot="1">
      <c r="A66" s="99">
        <v>2006</v>
      </c>
      <c r="B66" s="142" t="s">
        <v>18</v>
      </c>
      <c r="C66" s="100">
        <v>5133048.880999998</v>
      </c>
      <c r="D66" s="100">
        <v>6058251.279</v>
      </c>
      <c r="E66" s="100">
        <v>7411101.658999997</v>
      </c>
      <c r="F66" s="100">
        <v>6456090.261000001</v>
      </c>
      <c r="G66" s="100">
        <v>7041543.246999999</v>
      </c>
      <c r="H66" s="100">
        <v>7815434.6219999995</v>
      </c>
      <c r="I66" s="100">
        <v>7067411.478999999</v>
      </c>
      <c r="J66" s="100">
        <v>6811202.410000001</v>
      </c>
      <c r="K66" s="100">
        <v>7606551.095</v>
      </c>
      <c r="L66" s="100">
        <v>6888812.549000001</v>
      </c>
      <c r="M66" s="100">
        <v>8641474.556000004</v>
      </c>
      <c r="N66" s="100">
        <v>8603753.479999999</v>
      </c>
      <c r="O66" s="143">
        <f t="shared" si="2"/>
        <v>85534675.518</v>
      </c>
    </row>
    <row r="67" spans="1:15" s="101" customFormat="1" ht="15" customHeight="1" thickBot="1">
      <c r="A67" s="99">
        <v>2007</v>
      </c>
      <c r="B67" s="142" t="s">
        <v>18</v>
      </c>
      <c r="C67" s="100">
        <v>6564559.7930000005</v>
      </c>
      <c r="D67" s="100">
        <v>7656951.608</v>
      </c>
      <c r="E67" s="100">
        <v>8957851.621000005</v>
      </c>
      <c r="F67" s="100">
        <v>8313312.004999998</v>
      </c>
      <c r="G67" s="100">
        <v>9147620.042000001</v>
      </c>
      <c r="H67" s="100">
        <v>8980247.437</v>
      </c>
      <c r="I67" s="100">
        <v>8937741.591000002</v>
      </c>
      <c r="J67" s="100">
        <v>8736689.092000002</v>
      </c>
      <c r="K67" s="100">
        <v>9038743.896</v>
      </c>
      <c r="L67" s="100">
        <v>9895216.622</v>
      </c>
      <c r="M67" s="100">
        <v>11318798.219999997</v>
      </c>
      <c r="N67" s="100">
        <v>9724017.977000004</v>
      </c>
      <c r="O67" s="143">
        <f t="shared" si="2"/>
        <v>107271749.904</v>
      </c>
    </row>
    <row r="68" spans="1:15" s="101" customFormat="1" ht="15" customHeight="1" thickBot="1">
      <c r="A68" s="99">
        <v>2008</v>
      </c>
      <c r="B68" s="142" t="s">
        <v>18</v>
      </c>
      <c r="C68" s="100">
        <v>10632207.041</v>
      </c>
      <c r="D68" s="100">
        <v>11077899.120000005</v>
      </c>
      <c r="E68" s="100">
        <v>11428587.234000001</v>
      </c>
      <c r="F68" s="100">
        <v>11363963.502999999</v>
      </c>
      <c r="G68" s="100">
        <v>12477968.7</v>
      </c>
      <c r="H68" s="100">
        <v>11770634.384000003</v>
      </c>
      <c r="I68" s="100">
        <v>12595426.862999996</v>
      </c>
      <c r="J68" s="100">
        <v>11046830.086</v>
      </c>
      <c r="K68" s="100">
        <v>12793148.033999996</v>
      </c>
      <c r="L68" s="100">
        <v>9722708.79</v>
      </c>
      <c r="M68" s="100">
        <v>9395872.897000004</v>
      </c>
      <c r="N68" s="100">
        <v>7721948.974000001</v>
      </c>
      <c r="O68" s="143">
        <f t="shared" si="2"/>
        <v>132027195.626</v>
      </c>
    </row>
    <row r="69" spans="1:15" s="101" customFormat="1" ht="15" customHeight="1" thickBot="1">
      <c r="A69" s="99">
        <v>2009</v>
      </c>
      <c r="B69" s="142" t="s">
        <v>18</v>
      </c>
      <c r="C69" s="100">
        <v>7884493.524000002</v>
      </c>
      <c r="D69" s="100">
        <v>8435115.834</v>
      </c>
      <c r="E69" s="100">
        <v>8155485.081</v>
      </c>
      <c r="F69" s="100">
        <v>7561696.282999998</v>
      </c>
      <c r="G69" s="100">
        <v>7346407.528000003</v>
      </c>
      <c r="H69" s="100">
        <v>8329692.782999998</v>
      </c>
      <c r="I69" s="100">
        <v>9055733.670999995</v>
      </c>
      <c r="J69" s="100">
        <v>7839908.841999998</v>
      </c>
      <c r="K69" s="100">
        <v>8480708.387</v>
      </c>
      <c r="L69" s="100">
        <v>10095768.030000005</v>
      </c>
      <c r="M69" s="100">
        <v>8903010.773</v>
      </c>
      <c r="N69" s="100">
        <v>10054591.867</v>
      </c>
      <c r="O69" s="143">
        <f t="shared" si="2"/>
        <v>102142612.603</v>
      </c>
    </row>
    <row r="70" spans="1:15" s="101" customFormat="1" ht="15" customHeight="1" thickBot="1">
      <c r="A70" s="99">
        <v>2010</v>
      </c>
      <c r="B70" s="142" t="s">
        <v>18</v>
      </c>
      <c r="C70" s="100">
        <v>7828748.058</v>
      </c>
      <c r="D70" s="100">
        <v>8263237.814</v>
      </c>
      <c r="E70" s="100">
        <v>9886488.171</v>
      </c>
      <c r="F70" s="100">
        <v>9396006.654</v>
      </c>
      <c r="G70" s="100">
        <v>9799958.117</v>
      </c>
      <c r="H70" s="100">
        <v>9542907.644</v>
      </c>
      <c r="I70" s="100">
        <v>9564682.545</v>
      </c>
      <c r="J70" s="100">
        <v>8523451.973</v>
      </c>
      <c r="K70" s="100">
        <v>8909230.521</v>
      </c>
      <c r="L70" s="100">
        <v>10963586.27</v>
      </c>
      <c r="M70" s="100">
        <v>9382369.718</v>
      </c>
      <c r="N70" s="100">
        <v>11822551.699</v>
      </c>
      <c r="O70" s="143">
        <f>SUM(C70:N70)</f>
        <v>113883219.18399999</v>
      </c>
    </row>
    <row r="71" spans="1:15" s="101" customFormat="1" ht="15" customHeight="1" thickBot="1">
      <c r="A71" s="99">
        <v>2011</v>
      </c>
      <c r="B71" s="142" t="s">
        <v>18</v>
      </c>
      <c r="C71" s="100">
        <v>9551084.639</v>
      </c>
      <c r="D71" s="100">
        <v>10059126.307</v>
      </c>
      <c r="E71" s="100">
        <v>11811085.16</v>
      </c>
      <c r="F71" s="100">
        <v>11873269.447</v>
      </c>
      <c r="G71" s="100">
        <v>10943364.372</v>
      </c>
      <c r="H71" s="100">
        <v>11349953.558</v>
      </c>
      <c r="I71" s="100">
        <v>11860004.271</v>
      </c>
      <c r="J71" s="100">
        <v>11245124.657</v>
      </c>
      <c r="K71" s="100">
        <v>10750626.099</v>
      </c>
      <c r="L71" s="100">
        <v>11907219.297</v>
      </c>
      <c r="M71" s="100">
        <v>11078524.743</v>
      </c>
      <c r="N71" s="100">
        <v>12477486.28</v>
      </c>
      <c r="O71" s="143">
        <f>SUM(C71:N71)</f>
        <v>134906868.83</v>
      </c>
    </row>
    <row r="72" spans="1:15" ht="13.5" thickBot="1">
      <c r="A72" s="99">
        <v>2012</v>
      </c>
      <c r="B72" s="142" t="s">
        <v>18</v>
      </c>
      <c r="C72" s="100">
        <v>10348225.788999997</v>
      </c>
      <c r="D72" s="100">
        <v>11748181.927000005</v>
      </c>
      <c r="E72" s="100">
        <v>13208644.597000003</v>
      </c>
      <c r="F72" s="100">
        <v>12630544.916000007</v>
      </c>
      <c r="G72" s="100">
        <v>13131878.558000004</v>
      </c>
      <c r="H72" s="100">
        <v>13231463.922999995</v>
      </c>
      <c r="I72" s="100">
        <v>12831190.016</v>
      </c>
      <c r="J72" s="100">
        <v>12831965.944</v>
      </c>
      <c r="K72" s="100">
        <v>12954502.952000003</v>
      </c>
      <c r="L72" s="100">
        <v>13194005.572999993</v>
      </c>
      <c r="M72" s="100">
        <v>13757034.983999996</v>
      </c>
      <c r="N72" s="100">
        <v>12610811.886000002</v>
      </c>
      <c r="O72" s="143">
        <f>SUM(C72:N72)</f>
        <v>152478451.06500003</v>
      </c>
    </row>
    <row r="73" spans="1:15" ht="13.5" thickBot="1">
      <c r="A73" s="99">
        <v>2013</v>
      </c>
      <c r="B73" s="144" t="s">
        <v>18</v>
      </c>
      <c r="C73" s="100">
        <v>12395192.08</v>
      </c>
      <c r="D73" s="100">
        <v>13143944.912</v>
      </c>
      <c r="E73" s="100">
        <v>12520194.443</v>
      </c>
      <c r="F73" s="100">
        <v>11754931.102</v>
      </c>
      <c r="G73" s="145">
        <v>12722617.02359</v>
      </c>
      <c r="H73" s="145"/>
      <c r="I73" s="145"/>
      <c r="J73" s="145"/>
      <c r="K73" s="145"/>
      <c r="L73" s="145"/>
      <c r="M73" s="145"/>
      <c r="N73" s="145"/>
      <c r="O73" s="146">
        <f>SUM(C73:N73)</f>
        <v>62536879.56059</v>
      </c>
    </row>
    <row r="74" ht="12.75">
      <c r="B74" s="102" t="s">
        <v>125</v>
      </c>
    </row>
    <row r="76" ht="12.75">
      <c r="C76" s="108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70" zoomScaleNormal="70" zoomScalePageLayoutView="0" workbookViewId="0" topLeftCell="A25">
      <selection activeCell="I45" sqref="I45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174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71" t="s">
        <v>109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1:13" ht="19.5" thickBot="1" thickTop="1">
      <c r="A6" s="39"/>
      <c r="B6" s="167" t="s">
        <v>24</v>
      </c>
      <c r="C6" s="168"/>
      <c r="D6" s="168"/>
      <c r="E6" s="170"/>
      <c r="F6" s="167" t="s">
        <v>172</v>
      </c>
      <c r="G6" s="168"/>
      <c r="H6" s="168"/>
      <c r="I6" s="170"/>
      <c r="J6" s="167" t="s">
        <v>159</v>
      </c>
      <c r="K6" s="168"/>
      <c r="L6" s="168"/>
      <c r="M6" s="169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161</v>
      </c>
      <c r="E7" s="68" t="s">
        <v>162</v>
      </c>
      <c r="F7" s="65">
        <v>2012</v>
      </c>
      <c r="G7" s="66">
        <v>2013</v>
      </c>
      <c r="H7" s="67" t="s">
        <v>161</v>
      </c>
      <c r="I7" s="68" t="s">
        <v>162</v>
      </c>
      <c r="J7" s="112" t="s">
        <v>157</v>
      </c>
      <c r="K7" s="113" t="s">
        <v>158</v>
      </c>
      <c r="L7" s="67" t="s">
        <v>161</v>
      </c>
      <c r="M7" s="68" t="s">
        <v>162</v>
      </c>
    </row>
    <row r="8" spans="1:13" ht="18" thickBot="1" thickTop="1">
      <c r="A8" s="50" t="s">
        <v>2</v>
      </c>
      <c r="B8" s="51">
        <f>'SEKTÖR (U S D)'!B8*1.797</f>
        <v>2760566.1991935</v>
      </c>
      <c r="C8" s="51">
        <f>'SEKTÖR (U S D)'!C8*1.8228</f>
        <v>3238264.063158096</v>
      </c>
      <c r="D8" s="93">
        <f aca="true" t="shared" si="0" ref="D8:D43">(C8-B8)/B8*100</f>
        <v>17.30434372862188</v>
      </c>
      <c r="E8" s="93">
        <f aca="true" t="shared" si="1" ref="E8:E43">C8/C$46*100</f>
        <v>13.963580276180531</v>
      </c>
      <c r="F8" s="51">
        <f>'SEKTÖR (U S D)'!F8*1.7892</f>
        <v>13819726.035558071</v>
      </c>
      <c r="G8" s="51">
        <f>'SEKTÖR (U S D)'!G8*1.7923</f>
        <v>15244719.894504966</v>
      </c>
      <c r="H8" s="93">
        <f aca="true" t="shared" si="2" ref="H8:H43">(G8-F8)/F8*100</f>
        <v>10.311303243496974</v>
      </c>
      <c r="I8" s="93">
        <f aca="true" t="shared" si="3" ref="I8:I46">G8/G$46*100</f>
        <v>13.658738562335543</v>
      </c>
      <c r="J8" s="51">
        <f>'SEKTÖR (U S D)'!J8*1.7675</f>
        <v>33008848.1413775</v>
      </c>
      <c r="K8" s="51">
        <f>'SEKTÖR (U S D)'!K8*1.7935</f>
        <v>35709628.6789005</v>
      </c>
      <c r="L8" s="93">
        <f aca="true" t="shared" si="4" ref="L8:L46">(K8-J8)/J8*100</f>
        <v>8.181989647004674</v>
      </c>
      <c r="M8" s="93">
        <f aca="true" t="shared" si="5" ref="M8:M46">K8/K$46*100</f>
        <v>12.956292644455347</v>
      </c>
    </row>
    <row r="9" spans="1:13" s="56" customFormat="1" ht="15.75">
      <c r="A9" s="53" t="s">
        <v>73</v>
      </c>
      <c r="B9" s="54">
        <f>'SEKTÖR (U S D)'!B9*1.797</f>
        <v>1938706.52721825</v>
      </c>
      <c r="C9" s="54">
        <f>'SEKTÖR (U S D)'!C9*1.8228</f>
        <v>2237515.679333676</v>
      </c>
      <c r="D9" s="55">
        <f t="shared" si="0"/>
        <v>15.412809928698792</v>
      </c>
      <c r="E9" s="55">
        <f t="shared" si="1"/>
        <v>9.648295876500622</v>
      </c>
      <c r="F9" s="54">
        <f>'SEKTÖR (U S D)'!F9*1.7892</f>
        <v>9930962.195511838</v>
      </c>
      <c r="G9" s="54">
        <f>'SEKTÖR (U S D)'!G9*1.7923</f>
        <v>10737037.39583274</v>
      </c>
      <c r="H9" s="55">
        <f t="shared" si="2"/>
        <v>8.11678852916383</v>
      </c>
      <c r="I9" s="55">
        <f t="shared" si="3"/>
        <v>9.620011895171764</v>
      </c>
      <c r="J9" s="54">
        <f>'SEKTÖR (U S D)'!J9*1.7675</f>
        <v>23965925.90308</v>
      </c>
      <c r="K9" s="54">
        <f>'SEKTÖR (U S D)'!K9*1.7935</f>
        <v>25190152.664635</v>
      </c>
      <c r="L9" s="55">
        <f t="shared" si="4"/>
        <v>5.108197223449084</v>
      </c>
      <c r="M9" s="55">
        <f t="shared" si="5"/>
        <v>9.139579484744354</v>
      </c>
    </row>
    <row r="10" spans="1:13" ht="14.25">
      <c r="A10" s="42" t="s">
        <v>3</v>
      </c>
      <c r="B10" s="8">
        <f>'SEKTÖR (U S D)'!B10*1.797</f>
        <v>853470.67302657</v>
      </c>
      <c r="C10" s="8">
        <f>'SEKTÖR (U S D)'!C10*1.8228</f>
        <v>1072265.008988292</v>
      </c>
      <c r="D10" s="33">
        <f t="shared" si="0"/>
        <v>25.635835287208575</v>
      </c>
      <c r="E10" s="33">
        <f t="shared" si="1"/>
        <v>4.623668187129084</v>
      </c>
      <c r="F10" s="8">
        <f>'SEKTÖR (U S D)'!F10*1.7892</f>
        <v>4377002.394813552</v>
      </c>
      <c r="G10" s="8">
        <f>'SEKTÖR (U S D)'!G10*1.7923</f>
        <v>4684849.182157393</v>
      </c>
      <c r="H10" s="33">
        <f t="shared" si="2"/>
        <v>7.033278933285904</v>
      </c>
      <c r="I10" s="33">
        <f t="shared" si="3"/>
        <v>4.197461850783136</v>
      </c>
      <c r="J10" s="8">
        <f>'SEKTÖR (U S D)'!J10*1.7675</f>
        <v>10347099.6916</v>
      </c>
      <c r="K10" s="8">
        <f>'SEKTÖR (U S D)'!K10*1.7935</f>
        <v>10850615.627976</v>
      </c>
      <c r="L10" s="33">
        <f t="shared" si="4"/>
        <v>4.8662519100377954</v>
      </c>
      <c r="M10" s="33">
        <f t="shared" si="5"/>
        <v>3.9368583950474796</v>
      </c>
    </row>
    <row r="11" spans="1:13" ht="14.25">
      <c r="A11" s="42" t="s">
        <v>4</v>
      </c>
      <c r="B11" s="8">
        <f>'SEKTÖR (U S D)'!B11*1.797</f>
        <v>333828.26714793</v>
      </c>
      <c r="C11" s="8">
        <f>'SEKTÖR (U S D)'!C11*1.8228</f>
        <v>332098.147376436</v>
      </c>
      <c r="D11" s="33">
        <f t="shared" si="0"/>
        <v>-0.5182664087362424</v>
      </c>
      <c r="E11" s="33">
        <f t="shared" si="1"/>
        <v>1.432026249255047</v>
      </c>
      <c r="F11" s="8">
        <f>'SEKTÖR (U S D)'!F11*1.7892</f>
        <v>1628297.0402816879</v>
      </c>
      <c r="G11" s="8">
        <f>'SEKTÖR (U S D)'!G11*1.7923</f>
        <v>1647880.30026739</v>
      </c>
      <c r="H11" s="33">
        <f t="shared" si="2"/>
        <v>1.202683509288594</v>
      </c>
      <c r="I11" s="33">
        <f t="shared" si="3"/>
        <v>1.476443408546219</v>
      </c>
      <c r="J11" s="8">
        <f>'SEKTÖR (U S D)'!J11*1.7675</f>
        <v>3865374.556714999</v>
      </c>
      <c r="K11" s="8">
        <f>'SEKTÖR (U S D)'!K11*1.7935</f>
        <v>3926928.9043765</v>
      </c>
      <c r="L11" s="33">
        <f t="shared" si="4"/>
        <v>1.592454929227168</v>
      </c>
      <c r="M11" s="33">
        <f t="shared" si="5"/>
        <v>1.4247821095136317</v>
      </c>
    </row>
    <row r="12" spans="1:13" ht="14.25">
      <c r="A12" s="42" t="s">
        <v>5</v>
      </c>
      <c r="B12" s="8">
        <f>'SEKTÖR (U S D)'!B12*1.797</f>
        <v>173368.41064803</v>
      </c>
      <c r="C12" s="8">
        <f>'SEKTÖR (U S D)'!C12*1.8228</f>
        <v>206625.74408254802</v>
      </c>
      <c r="D12" s="33">
        <f t="shared" si="0"/>
        <v>19.18304108009421</v>
      </c>
      <c r="E12" s="33">
        <f t="shared" si="1"/>
        <v>0.8909820534550191</v>
      </c>
      <c r="F12" s="8">
        <f>'SEKTÖR (U S D)'!F12*1.7892</f>
        <v>842781.09987162</v>
      </c>
      <c r="G12" s="8">
        <f>'SEKTÖR (U S D)'!G12*1.7923</f>
        <v>893904.26172148</v>
      </c>
      <c r="H12" s="33">
        <f t="shared" si="2"/>
        <v>6.066007158637948</v>
      </c>
      <c r="I12" s="33">
        <f t="shared" si="3"/>
        <v>0.8009071137484314</v>
      </c>
      <c r="J12" s="8">
        <f>'SEKTÖR (U S D)'!J12*1.7675</f>
        <v>2197112.68595</v>
      </c>
      <c r="K12" s="8">
        <f>'SEKTÖR (U S D)'!K12*1.7935</f>
        <v>2309225.8338095</v>
      </c>
      <c r="L12" s="33">
        <f t="shared" si="4"/>
        <v>5.102749102330368</v>
      </c>
      <c r="M12" s="33">
        <f t="shared" si="5"/>
        <v>0.8378414111779975</v>
      </c>
    </row>
    <row r="13" spans="1:13" ht="14.25">
      <c r="A13" s="42" t="s">
        <v>6</v>
      </c>
      <c r="B13" s="8">
        <f>'SEKTÖR (U S D)'!B13*1.797</f>
        <v>175094.92371837</v>
      </c>
      <c r="C13" s="8">
        <f>'SEKTÖR (U S D)'!C13*1.8228</f>
        <v>205473.886431156</v>
      </c>
      <c r="D13" s="33">
        <f t="shared" si="0"/>
        <v>17.349996257829144</v>
      </c>
      <c r="E13" s="33">
        <f t="shared" si="1"/>
        <v>0.8860151772311389</v>
      </c>
      <c r="F13" s="8">
        <f>'SEKTÖR (U S D)'!F13*1.7892</f>
        <v>897422.528502612</v>
      </c>
      <c r="G13" s="8">
        <f>'SEKTÖR (U S D)'!G13*1.7923</f>
        <v>981252.0919440181</v>
      </c>
      <c r="H13" s="33">
        <f t="shared" si="2"/>
        <v>9.341147651071267</v>
      </c>
      <c r="I13" s="33">
        <f t="shared" si="3"/>
        <v>0.8791677302276467</v>
      </c>
      <c r="J13" s="8">
        <f>'SEKTÖR (U S D)'!J13*1.7675</f>
        <v>2437287.949355</v>
      </c>
      <c r="K13" s="8">
        <f>'SEKTÖR (U S D)'!K13*1.7935</f>
        <v>2529959.6877085003</v>
      </c>
      <c r="L13" s="33">
        <f t="shared" si="4"/>
        <v>3.802248248017828</v>
      </c>
      <c r="M13" s="33">
        <f t="shared" si="5"/>
        <v>0.9179288417522533</v>
      </c>
    </row>
    <row r="14" spans="1:13" ht="14.25">
      <c r="A14" s="42" t="s">
        <v>7</v>
      </c>
      <c r="B14" s="8">
        <f>'SEKTÖR (U S D)'!B14*1.797</f>
        <v>232676.33592662998</v>
      </c>
      <c r="C14" s="8">
        <f>'SEKTÖR (U S D)'!C14*1.8228</f>
        <v>192535.37879343602</v>
      </c>
      <c r="D14" s="33">
        <f t="shared" si="0"/>
        <v>-17.25184341301113</v>
      </c>
      <c r="E14" s="33">
        <f t="shared" si="1"/>
        <v>0.8302235905879289</v>
      </c>
      <c r="F14" s="8">
        <f>'SEKTÖR (U S D)'!F14*1.7892</f>
        <v>1182651.003581796</v>
      </c>
      <c r="G14" s="8">
        <f>'SEKTÖR (U S D)'!G14*1.7923</f>
        <v>1232761.6645923902</v>
      </c>
      <c r="H14" s="33">
        <f t="shared" si="2"/>
        <v>4.2371469570336595</v>
      </c>
      <c r="I14" s="33">
        <f t="shared" si="3"/>
        <v>1.1045115556636997</v>
      </c>
      <c r="J14" s="8">
        <f>'SEKTÖR (U S D)'!J14*1.7675</f>
        <v>3181224.0172475</v>
      </c>
      <c r="K14" s="8">
        <f>'SEKTÖR (U S D)'!K14*1.7935</f>
        <v>3272632.575945</v>
      </c>
      <c r="L14" s="33">
        <f t="shared" si="4"/>
        <v>2.8733769832591034</v>
      </c>
      <c r="M14" s="33">
        <f t="shared" si="5"/>
        <v>1.187388022233187</v>
      </c>
    </row>
    <row r="15" spans="1:13" ht="14.25">
      <c r="A15" s="42" t="s">
        <v>8</v>
      </c>
      <c r="B15" s="8">
        <f>'SEKTÖR (U S D)'!B15*1.797</f>
        <v>27971.06793432</v>
      </c>
      <c r="C15" s="8">
        <f>'SEKTÖR (U S D)'!C15*1.8228</f>
        <v>69514.501526736</v>
      </c>
      <c r="D15" s="33">
        <f t="shared" si="0"/>
        <v>148.5228725980925</v>
      </c>
      <c r="E15" s="33">
        <f t="shared" si="1"/>
        <v>0.2997505155526481</v>
      </c>
      <c r="F15" s="8">
        <f>'SEKTÖR (U S D)'!F15*1.7892</f>
        <v>144899.204301684</v>
      </c>
      <c r="G15" s="8">
        <f>'SEKTÖR (U S D)'!G15*1.7923</f>
        <v>423143.182603352</v>
      </c>
      <c r="H15" s="33">
        <f t="shared" si="2"/>
        <v>192.02588422939624</v>
      </c>
      <c r="I15" s="33">
        <f t="shared" si="3"/>
        <v>0.3791215677040468</v>
      </c>
      <c r="J15" s="8">
        <f>'SEKTÖR (U S D)'!J15*1.7675</f>
        <v>325665.82889749995</v>
      </c>
      <c r="K15" s="8">
        <f>'SEKTÖR (U S D)'!K15*1.7935</f>
        <v>638944.2607720001</v>
      </c>
      <c r="L15" s="33">
        <f t="shared" si="4"/>
        <v>96.19628590910635</v>
      </c>
      <c r="M15" s="33">
        <f t="shared" si="5"/>
        <v>0.23182399628110928</v>
      </c>
    </row>
    <row r="16" spans="1:13" ht="14.25">
      <c r="A16" s="42" t="s">
        <v>137</v>
      </c>
      <c r="B16" s="8">
        <f>'SEKTÖR (U S D)'!B16*1.797</f>
        <v>131420.14024953</v>
      </c>
      <c r="C16" s="8">
        <f>'SEKTÖR (U S D)'!C16*1.8228</f>
        <v>145851.495953688</v>
      </c>
      <c r="D16" s="33">
        <f t="shared" si="0"/>
        <v>10.981083779667935</v>
      </c>
      <c r="E16" s="33">
        <f t="shared" si="1"/>
        <v>0.6289200115953956</v>
      </c>
      <c r="F16" s="8">
        <f>'SEKTÖR (U S D)'!F16*1.7892</f>
        <v>789083.8334404199</v>
      </c>
      <c r="G16" s="8">
        <f>'SEKTÖR (U S D)'!G16*1.7923</f>
        <v>799565.594778508</v>
      </c>
      <c r="H16" s="33">
        <f t="shared" si="2"/>
        <v>1.3283457211874954</v>
      </c>
      <c r="I16" s="33">
        <f t="shared" si="3"/>
        <v>0.7163829508244692</v>
      </c>
      <c r="J16" s="8">
        <f>'SEKTÖR (U S D)'!J16*1.7675</f>
        <v>1482767.0248825003</v>
      </c>
      <c r="K16" s="8">
        <f>'SEKTÖR (U S D)'!K16*1.7935</f>
        <v>1525903.346987</v>
      </c>
      <c r="L16" s="33">
        <f t="shared" si="4"/>
        <v>2.9091773272957666</v>
      </c>
      <c r="M16" s="33">
        <f t="shared" si="5"/>
        <v>0.5536336008556385</v>
      </c>
    </row>
    <row r="17" spans="1:13" ht="14.25">
      <c r="A17" s="69" t="s">
        <v>139</v>
      </c>
      <c r="B17" s="8">
        <f>'SEKTÖR (U S D)'!B17*1.797</f>
        <v>10876.708566869998</v>
      </c>
      <c r="C17" s="8">
        <f>'SEKTÖR (U S D)'!C17*1.8228</f>
        <v>13151.516181384</v>
      </c>
      <c r="D17" s="33">
        <f t="shared" si="0"/>
        <v>20.91448530158261</v>
      </c>
      <c r="E17" s="33">
        <f t="shared" si="1"/>
        <v>0.05671009169435887</v>
      </c>
      <c r="F17" s="8">
        <f>'SEKTÖR (U S D)'!F17*1.7892</f>
        <v>68825.090718468</v>
      </c>
      <c r="G17" s="8">
        <f>'SEKTÖR (U S D)'!G17*1.7923</f>
        <v>73681.117768208</v>
      </c>
      <c r="H17" s="33">
        <f t="shared" si="2"/>
        <v>7.055605737744383</v>
      </c>
      <c r="I17" s="33">
        <f t="shared" si="3"/>
        <v>0.06601571767411532</v>
      </c>
      <c r="J17" s="8">
        <f>'SEKTÖR (U S D)'!J17*1.7675</f>
        <v>129394.1484325</v>
      </c>
      <c r="K17" s="8">
        <f>'SEKTÖR (U S D)'!K17*1.7935</f>
        <v>135942.42347349998</v>
      </c>
      <c r="L17" s="33">
        <f t="shared" si="4"/>
        <v>5.060719607746371</v>
      </c>
      <c r="M17" s="33">
        <f t="shared" si="5"/>
        <v>0.04932310658161042</v>
      </c>
    </row>
    <row r="18" spans="1:13" s="56" customFormat="1" ht="15.75">
      <c r="A18" s="41" t="s">
        <v>74</v>
      </c>
      <c r="B18" s="7">
        <f>'SEKTÖR (U S D)'!B18*1.797</f>
        <v>230607.05560077</v>
      </c>
      <c r="C18" s="7">
        <f>'SEKTÖR (U S D)'!C18*1.8228</f>
        <v>301457.72420778</v>
      </c>
      <c r="D18" s="32">
        <f t="shared" si="0"/>
        <v>30.723547647938233</v>
      </c>
      <c r="E18" s="32">
        <f t="shared" si="1"/>
        <v>1.2999029880672575</v>
      </c>
      <c r="F18" s="7">
        <f>'SEKTÖR (U S D)'!F18*1.7892</f>
        <v>1158095.838852036</v>
      </c>
      <c r="G18" s="7">
        <f>'SEKTÖR (U S D)'!G18*1.7923</f>
        <v>1409163.808476779</v>
      </c>
      <c r="H18" s="32">
        <f t="shared" si="2"/>
        <v>21.679377578423413</v>
      </c>
      <c r="I18" s="32">
        <f t="shared" si="3"/>
        <v>1.2625617384040764</v>
      </c>
      <c r="J18" s="7">
        <f>'SEKTÖR (U S D)'!J18*1.7675</f>
        <v>2719060.7914750003</v>
      </c>
      <c r="K18" s="7">
        <f>'SEKTÖR (U S D)'!K18*1.7935</f>
        <v>3229873.893099</v>
      </c>
      <c r="L18" s="32">
        <f t="shared" si="4"/>
        <v>18.78638032755791</v>
      </c>
      <c r="M18" s="32">
        <f t="shared" si="5"/>
        <v>1.171874167047917</v>
      </c>
    </row>
    <row r="19" spans="1:13" ht="14.25">
      <c r="A19" s="42" t="s">
        <v>108</v>
      </c>
      <c r="B19" s="8">
        <f>'SEKTÖR (U S D)'!B19*1.797</f>
        <v>230607.05560077</v>
      </c>
      <c r="C19" s="8">
        <f>'SEKTÖR (U S D)'!C19*1.8228</f>
        <v>301457.72420778</v>
      </c>
      <c r="D19" s="33">
        <f t="shared" si="0"/>
        <v>30.723547647938233</v>
      </c>
      <c r="E19" s="33">
        <f t="shared" si="1"/>
        <v>1.2999029880672575</v>
      </c>
      <c r="F19" s="8">
        <f>'SEKTÖR (U S D)'!F19*1.7892</f>
        <v>1158095.838852036</v>
      </c>
      <c r="G19" s="8">
        <f>'SEKTÖR (U S D)'!G19*1.7923</f>
        <v>1409163.808476779</v>
      </c>
      <c r="H19" s="33">
        <f t="shared" si="2"/>
        <v>21.679377578423413</v>
      </c>
      <c r="I19" s="33">
        <f t="shared" si="3"/>
        <v>1.2625617384040764</v>
      </c>
      <c r="J19" s="8">
        <f>'SEKTÖR (U S D)'!J19*1.7675</f>
        <v>2719060.7914750003</v>
      </c>
      <c r="K19" s="8">
        <f>'SEKTÖR (U S D)'!K19*1.7935</f>
        <v>3229873.893099</v>
      </c>
      <c r="L19" s="33">
        <f t="shared" si="4"/>
        <v>18.78638032755791</v>
      </c>
      <c r="M19" s="33">
        <f t="shared" si="5"/>
        <v>1.171874167047917</v>
      </c>
    </row>
    <row r="20" spans="1:13" s="56" customFormat="1" ht="15.75">
      <c r="A20" s="41" t="s">
        <v>75</v>
      </c>
      <c r="B20" s="7">
        <f>'SEKTÖR (U S D)'!B20*1.797</f>
        <v>591252.61637448</v>
      </c>
      <c r="C20" s="7">
        <f>'SEKTÖR (U S D)'!C20*1.8228</f>
        <v>699290.65961664</v>
      </c>
      <c r="D20" s="32">
        <f t="shared" si="0"/>
        <v>18.27273829325979</v>
      </c>
      <c r="E20" s="32">
        <f t="shared" si="1"/>
        <v>3.015381411612654</v>
      </c>
      <c r="F20" s="7">
        <f>'SEKTÖR (U S D)'!F20*1.7892</f>
        <v>2730668.001194196</v>
      </c>
      <c r="G20" s="7">
        <f>'SEKTÖR (U S D)'!G20*1.7923</f>
        <v>3098518.690195448</v>
      </c>
      <c r="H20" s="32">
        <f t="shared" si="2"/>
        <v>13.471087984346001</v>
      </c>
      <c r="I20" s="32">
        <f t="shared" si="3"/>
        <v>2.7761649287597017</v>
      </c>
      <c r="J20" s="7">
        <f>'SEKTÖR (U S D)'!J20*1.7675</f>
        <v>6323861.4450550005</v>
      </c>
      <c r="K20" s="7">
        <f>'SEKTÖR (U S D)'!K20*1.7935</f>
        <v>7289602.1247535</v>
      </c>
      <c r="L20" s="32">
        <f t="shared" si="4"/>
        <v>15.27137632741257</v>
      </c>
      <c r="M20" s="32">
        <f t="shared" si="5"/>
        <v>2.644838993964522</v>
      </c>
    </row>
    <row r="21" spans="1:13" ht="15" thickBot="1">
      <c r="A21" s="42" t="s">
        <v>9</v>
      </c>
      <c r="B21" s="8">
        <f>'SEKTÖR (U S D)'!B21*1.797</f>
        <v>591252.61637448</v>
      </c>
      <c r="C21" s="8">
        <f>'SEKTÖR (U S D)'!C21*1.8228</f>
        <v>699290.65961664</v>
      </c>
      <c r="D21" s="33">
        <f t="shared" si="0"/>
        <v>18.27273829325979</v>
      </c>
      <c r="E21" s="33">
        <f t="shared" si="1"/>
        <v>3.015381411612654</v>
      </c>
      <c r="F21" s="8">
        <f>'SEKTÖR (U S D)'!F21*1.7892</f>
        <v>2730668.001194196</v>
      </c>
      <c r="G21" s="8">
        <f>'SEKTÖR (U S D)'!G21*1.7923</f>
        <v>3098518.690195448</v>
      </c>
      <c r="H21" s="33">
        <f t="shared" si="2"/>
        <v>13.471087984346001</v>
      </c>
      <c r="I21" s="33">
        <f t="shared" si="3"/>
        <v>2.7761649287597017</v>
      </c>
      <c r="J21" s="8">
        <f>'SEKTÖR (U S D)'!J21*1.7675</f>
        <v>6323861.4450550005</v>
      </c>
      <c r="K21" s="8">
        <f>'SEKTÖR (U S D)'!K21*1.7935</f>
        <v>7289602.1247535</v>
      </c>
      <c r="L21" s="33">
        <f t="shared" si="4"/>
        <v>15.27137632741257</v>
      </c>
      <c r="M21" s="33">
        <f t="shared" si="5"/>
        <v>2.644838993964522</v>
      </c>
    </row>
    <row r="22" spans="1:13" ht="18" thickBot="1" thickTop="1">
      <c r="A22" s="44" t="s">
        <v>10</v>
      </c>
      <c r="B22" s="51">
        <f>'SEKTÖR (U S D)'!B22*1.797</f>
        <v>17646204.538987078</v>
      </c>
      <c r="C22" s="51">
        <f>'SEKTÖR (U S D)'!C22*1.8228</f>
        <v>19024289.97686717</v>
      </c>
      <c r="D22" s="52">
        <f t="shared" si="0"/>
        <v>7.809528869708974</v>
      </c>
      <c r="E22" s="52">
        <f t="shared" si="1"/>
        <v>82.03382896151177</v>
      </c>
      <c r="F22" s="51">
        <f>'SEKTÖR (U S D)'!F22*1.7892</f>
        <v>85551699.43744224</v>
      </c>
      <c r="G22" s="51">
        <f>'SEKTÖR (U S D)'!G22*1.7923</f>
        <v>87934196.3366332</v>
      </c>
      <c r="H22" s="52">
        <f t="shared" si="2"/>
        <v>2.784862153361558</v>
      </c>
      <c r="I22" s="52">
        <f t="shared" si="3"/>
        <v>78.78598011394675</v>
      </c>
      <c r="J22" s="51">
        <f>'SEKTÖR (U S D)'!J22*1.7675</f>
        <v>200632283.211115</v>
      </c>
      <c r="K22" s="51">
        <f>'SEKTÖR (U S D)'!K22*1.7935</f>
        <v>207121147.56241202</v>
      </c>
      <c r="L22" s="52">
        <f t="shared" si="4"/>
        <v>3.234207500130536</v>
      </c>
      <c r="M22" s="52">
        <f t="shared" si="5"/>
        <v>75.14842074680051</v>
      </c>
    </row>
    <row r="23" spans="1:13" s="56" customFormat="1" ht="15.75">
      <c r="A23" s="41" t="s">
        <v>76</v>
      </c>
      <c r="B23" s="7">
        <f>'SEKTÖR (U S D)'!B23*1.797</f>
        <v>1762878.6828715499</v>
      </c>
      <c r="C23" s="7">
        <f>'SEKTÖR (U S D)'!C23*1.8228</f>
        <v>2002762.2327502437</v>
      </c>
      <c r="D23" s="32">
        <f t="shared" si="0"/>
        <v>13.607490532924704</v>
      </c>
      <c r="E23" s="32">
        <f t="shared" si="1"/>
        <v>8.636025557420785</v>
      </c>
      <c r="F23" s="7">
        <f>'SEKTÖR (U S D)'!F23*1.7892</f>
        <v>8321243.410869983</v>
      </c>
      <c r="G23" s="7">
        <f>'SEKTÖR (U S D)'!G23*1.7923</f>
        <v>9142560.565156925</v>
      </c>
      <c r="H23" s="32">
        <f t="shared" si="2"/>
        <v>9.870125337447304</v>
      </c>
      <c r="I23" s="32">
        <f t="shared" si="3"/>
        <v>8.191416137124909</v>
      </c>
      <c r="J23" s="7">
        <f>'SEKTÖR (U S D)'!J23*1.7675</f>
        <v>19724348.01036</v>
      </c>
      <c r="K23" s="7">
        <f>'SEKTÖR (U S D)'!K23*1.7935</f>
        <v>21404430.0506335</v>
      </c>
      <c r="L23" s="32">
        <f t="shared" si="4"/>
        <v>8.51780773382754</v>
      </c>
      <c r="M23" s="32">
        <f t="shared" si="5"/>
        <v>7.766030336452117</v>
      </c>
    </row>
    <row r="24" spans="1:13" ht="14.25">
      <c r="A24" s="42" t="s">
        <v>11</v>
      </c>
      <c r="B24" s="8">
        <f>'SEKTÖR (U S D)'!B24*1.797</f>
        <v>1223644.21197786</v>
      </c>
      <c r="C24" s="8">
        <f>'SEKTÖR (U S D)'!C24*1.8228</f>
        <v>1366623.738560808</v>
      </c>
      <c r="D24" s="33">
        <f t="shared" si="0"/>
        <v>11.684730347544432</v>
      </c>
      <c r="E24" s="33">
        <f t="shared" si="1"/>
        <v>5.892959903374051</v>
      </c>
      <c r="F24" s="8">
        <f>'SEKTÖR (U S D)'!F24*1.7892</f>
        <v>5848987.897372032</v>
      </c>
      <c r="G24" s="8">
        <f>'SEKTÖR (U S D)'!G24*1.7923</f>
        <v>6306049.458475815</v>
      </c>
      <c r="H24" s="33">
        <f t="shared" si="2"/>
        <v>7.814370094852525</v>
      </c>
      <c r="I24" s="33">
        <f t="shared" si="3"/>
        <v>5.650000886242963</v>
      </c>
      <c r="J24" s="8">
        <f>'SEKTÖR (U S D)'!J24*1.7675</f>
        <v>13775725.5692175</v>
      </c>
      <c r="K24" s="8">
        <f>'SEKTÖR (U S D)'!K24*1.7935</f>
        <v>14508272.9691465</v>
      </c>
      <c r="L24" s="33">
        <f t="shared" si="4"/>
        <v>5.317668359813376</v>
      </c>
      <c r="M24" s="33">
        <f t="shared" si="5"/>
        <v>5.26394245216472</v>
      </c>
    </row>
    <row r="25" spans="1:13" ht="14.25">
      <c r="A25" s="42" t="s">
        <v>12</v>
      </c>
      <c r="B25" s="8">
        <f>'SEKTÖR (U S D)'!B25*1.797</f>
        <v>230171.47476878998</v>
      </c>
      <c r="C25" s="8">
        <f>'SEKTÖR (U S D)'!C25*1.8228</f>
        <v>284575.972943388</v>
      </c>
      <c r="D25" s="33">
        <f t="shared" si="0"/>
        <v>23.636507620784887</v>
      </c>
      <c r="E25" s="33">
        <f t="shared" si="1"/>
        <v>1.2271079088565289</v>
      </c>
      <c r="F25" s="8">
        <f>'SEKTÖR (U S D)'!F25*1.7892</f>
        <v>1063362.1199473438</v>
      </c>
      <c r="G25" s="8">
        <f>'SEKTÖR (U S D)'!G25*1.7923</f>
        <v>1257593.5844564</v>
      </c>
      <c r="H25" s="33">
        <f t="shared" si="2"/>
        <v>18.265787436426102</v>
      </c>
      <c r="I25" s="33">
        <f t="shared" si="3"/>
        <v>1.1267600917975538</v>
      </c>
      <c r="J25" s="8">
        <f>'SEKTÖR (U S D)'!J25*1.7675</f>
        <v>2729848.1550550004</v>
      </c>
      <c r="K25" s="8">
        <f>'SEKTÖR (U S D)'!K25*1.7935</f>
        <v>3123356.780259</v>
      </c>
      <c r="L25" s="33">
        <f t="shared" si="4"/>
        <v>14.415037132205303</v>
      </c>
      <c r="M25" s="33">
        <f t="shared" si="5"/>
        <v>1.1332272548101274</v>
      </c>
    </row>
    <row r="26" spans="1:13" ht="14.25">
      <c r="A26" s="42" t="s">
        <v>13</v>
      </c>
      <c r="B26" s="8">
        <f>'SEKTÖR (U S D)'!B26*1.797</f>
        <v>309062.99612489995</v>
      </c>
      <c r="C26" s="8">
        <f>'SEKTÖR (U S D)'!C26*1.8228</f>
        <v>351562.521246048</v>
      </c>
      <c r="D26" s="33">
        <f t="shared" si="0"/>
        <v>13.751088177496646</v>
      </c>
      <c r="E26" s="33">
        <f t="shared" si="1"/>
        <v>1.515957745190204</v>
      </c>
      <c r="F26" s="8">
        <f>'SEKTÖR (U S D)'!F26*1.7892</f>
        <v>1408893.3935506078</v>
      </c>
      <c r="G26" s="8">
        <f>'SEKTÖR (U S D)'!G26*1.7923</f>
        <v>1578917.5222247099</v>
      </c>
      <c r="H26" s="33">
        <f t="shared" si="2"/>
        <v>12.067920074890656</v>
      </c>
      <c r="I26" s="33">
        <f t="shared" si="3"/>
        <v>1.4146551590843928</v>
      </c>
      <c r="J26" s="8">
        <f>'SEKTÖR (U S D)'!J26*1.7675</f>
        <v>3218774.28432</v>
      </c>
      <c r="K26" s="8">
        <f>'SEKTÖR (U S D)'!K26*1.7935</f>
        <v>3772800.3030215004</v>
      </c>
      <c r="L26" s="33">
        <f t="shared" si="4"/>
        <v>17.212328972565533</v>
      </c>
      <c r="M26" s="33">
        <f t="shared" si="5"/>
        <v>1.3688606301279924</v>
      </c>
    </row>
    <row r="27" spans="1:13" s="56" customFormat="1" ht="15.75">
      <c r="A27" s="41" t="s">
        <v>77</v>
      </c>
      <c r="B27" s="7">
        <f>'SEKTÖR (U S D)'!B27*1.797</f>
        <v>2661843.79552965</v>
      </c>
      <c r="C27" s="7">
        <f>'SEKTÖR (U S D)'!C27*1.8228</f>
        <v>2867748.8925113278</v>
      </c>
      <c r="D27" s="32">
        <f t="shared" si="0"/>
        <v>7.735431257366737</v>
      </c>
      <c r="E27" s="32">
        <f t="shared" si="1"/>
        <v>12.36589762030001</v>
      </c>
      <c r="F27" s="7">
        <f>'SEKTÖR (U S D)'!F27*1.7892</f>
        <v>13052565.061490556</v>
      </c>
      <c r="G27" s="7">
        <f>'SEKTÖR (U S D)'!G27*1.7923</f>
        <v>12918546.74093612</v>
      </c>
      <c r="H27" s="32">
        <f t="shared" si="2"/>
        <v>-1.0267584947715458</v>
      </c>
      <c r="I27" s="32">
        <f t="shared" si="3"/>
        <v>11.574568359459391</v>
      </c>
      <c r="J27" s="7">
        <f>'SEKTÖR (U S D)'!J27*1.7675</f>
        <v>29171674.6056925</v>
      </c>
      <c r="K27" s="7">
        <f>'SEKTÖR (U S D)'!K27*1.7935</f>
        <v>31257085.580694</v>
      </c>
      <c r="L27" s="32">
        <f t="shared" si="4"/>
        <v>7.14875303934235</v>
      </c>
      <c r="M27" s="32">
        <f t="shared" si="5"/>
        <v>11.340805350786026</v>
      </c>
    </row>
    <row r="28" spans="1:13" ht="14.25">
      <c r="A28" s="42" t="s">
        <v>14</v>
      </c>
      <c r="B28" s="8">
        <f>'SEKTÖR (U S D)'!B28*1.797</f>
        <v>2661843.79552965</v>
      </c>
      <c r="C28" s="8">
        <f>'SEKTÖR (U S D)'!C28*1.8228</f>
        <v>2867748.8925113278</v>
      </c>
      <c r="D28" s="33">
        <f t="shared" si="0"/>
        <v>7.735431257366737</v>
      </c>
      <c r="E28" s="33">
        <f t="shared" si="1"/>
        <v>12.36589762030001</v>
      </c>
      <c r="F28" s="8">
        <f>'SEKTÖR (U S D)'!F28*1.7892</f>
        <v>13052565.061490556</v>
      </c>
      <c r="G28" s="8">
        <f>'SEKTÖR (U S D)'!G28*1.7923</f>
        <v>12918546.74093612</v>
      </c>
      <c r="H28" s="33">
        <f t="shared" si="2"/>
        <v>-1.0267584947715458</v>
      </c>
      <c r="I28" s="33">
        <f t="shared" si="3"/>
        <v>11.574568359459391</v>
      </c>
      <c r="J28" s="8">
        <f>'SEKTÖR (U S D)'!J28*1.7675</f>
        <v>29171674.6056925</v>
      </c>
      <c r="K28" s="8">
        <f>'SEKTÖR (U S D)'!K28*1.7935</f>
        <v>31257085.580694</v>
      </c>
      <c r="L28" s="33">
        <f t="shared" si="4"/>
        <v>7.14875303934235</v>
      </c>
      <c r="M28" s="33">
        <f t="shared" si="5"/>
        <v>11.340805350786026</v>
      </c>
    </row>
    <row r="29" spans="1:13" s="56" customFormat="1" ht="15.75">
      <c r="A29" s="41" t="s">
        <v>78</v>
      </c>
      <c r="B29" s="7">
        <f>'SEKTÖR (U S D)'!B29*1.797</f>
        <v>13221482.060585879</v>
      </c>
      <c r="C29" s="7">
        <f>'SEKTÖR (U S D)'!C29*1.8228</f>
        <v>14153778.851605596</v>
      </c>
      <c r="D29" s="32">
        <f t="shared" si="0"/>
        <v>7.0513788601578655</v>
      </c>
      <c r="E29" s="32">
        <f t="shared" si="1"/>
        <v>61.031905783790975</v>
      </c>
      <c r="F29" s="7">
        <f>'SEKTÖR (U S D)'!F29*1.7892</f>
        <v>64177890.96508171</v>
      </c>
      <c r="G29" s="7">
        <f>'SEKTÖR (U S D)'!G29*1.7923</f>
        <v>65873089.03054015</v>
      </c>
      <c r="H29" s="32">
        <f t="shared" si="2"/>
        <v>2.641405069513394</v>
      </c>
      <c r="I29" s="32">
        <f t="shared" si="3"/>
        <v>59.01999561736244</v>
      </c>
      <c r="J29" s="7">
        <f>'SEKTÖR (U S D)'!J29*1.7675</f>
        <v>151736260.58976</v>
      </c>
      <c r="K29" s="7">
        <f>'SEKTÖR (U S D)'!K29*1.7935</f>
        <v>154459631.9310845</v>
      </c>
      <c r="L29" s="32">
        <f t="shared" si="4"/>
        <v>1.7948058893368406</v>
      </c>
      <c r="M29" s="32">
        <f t="shared" si="5"/>
        <v>56.04158505956237</v>
      </c>
    </row>
    <row r="30" spans="1:13" ht="14.25">
      <c r="A30" s="42" t="s">
        <v>15</v>
      </c>
      <c r="B30" s="8">
        <f>'SEKTÖR (U S D)'!B30*1.797</f>
        <v>2311734.84745155</v>
      </c>
      <c r="C30" s="8">
        <f>'SEKTÖR (U S D)'!C30*1.8228</f>
        <v>2503762.000973268</v>
      </c>
      <c r="D30" s="33">
        <f t="shared" si="0"/>
        <v>8.306625378486126</v>
      </c>
      <c r="E30" s="33">
        <f t="shared" si="1"/>
        <v>10.796365278174589</v>
      </c>
      <c r="F30" s="8">
        <f>'SEKTÖR (U S D)'!F30*1.7892</f>
        <v>11642388.402242554</v>
      </c>
      <c r="G30" s="8">
        <f>'SEKTÖR (U S D)'!G30*1.7923</f>
        <v>12556472.67846349</v>
      </c>
      <c r="H30" s="33">
        <f t="shared" si="2"/>
        <v>7.851346687977405</v>
      </c>
      <c r="I30" s="33">
        <f t="shared" si="3"/>
        <v>11.250162598399854</v>
      </c>
      <c r="J30" s="8">
        <f>'SEKTÖR (U S D)'!J30*1.7675</f>
        <v>28236493.3781175</v>
      </c>
      <c r="K30" s="8">
        <f>'SEKTÖR (U S D)'!K30*1.7935</f>
        <v>29662882.285078004</v>
      </c>
      <c r="L30" s="33">
        <f t="shared" si="4"/>
        <v>5.0515794856662835</v>
      </c>
      <c r="M30" s="33">
        <f t="shared" si="5"/>
        <v>10.76239092316807</v>
      </c>
    </row>
    <row r="31" spans="1:13" ht="14.25">
      <c r="A31" s="42" t="s">
        <v>119</v>
      </c>
      <c r="B31" s="8">
        <f>'SEKTÖR (U S D)'!B31*1.797</f>
        <v>2971450.9991598297</v>
      </c>
      <c r="C31" s="8">
        <f>'SEKTÖR (U S D)'!C31*1.8228</f>
        <v>3364916.507708364</v>
      </c>
      <c r="D31" s="33">
        <f t="shared" si="0"/>
        <v>13.24152774721124</v>
      </c>
      <c r="E31" s="33">
        <f t="shared" si="1"/>
        <v>14.509712877524795</v>
      </c>
      <c r="F31" s="8">
        <f>'SEKTÖR (U S D)'!F31*1.7892</f>
        <v>15045259.50604908</v>
      </c>
      <c r="G31" s="8">
        <f>'SEKTÖR (U S D)'!G31*1.7923</f>
        <v>15678828.373257913</v>
      </c>
      <c r="H31" s="33">
        <f t="shared" si="2"/>
        <v>4.2110863355603865</v>
      </c>
      <c r="I31" s="33">
        <f t="shared" si="3"/>
        <v>14.047684653835521</v>
      </c>
      <c r="J31" s="8">
        <f>'SEKTÖR (U S D)'!J31*1.7675</f>
        <v>35517456.8579425</v>
      </c>
      <c r="K31" s="8">
        <f>'SEKTÖR (U S D)'!K31*1.7935</f>
        <v>34785645.8951145</v>
      </c>
      <c r="L31" s="33">
        <f t="shared" si="4"/>
        <v>-2.060426132859097</v>
      </c>
      <c r="M31" s="33">
        <f t="shared" si="5"/>
        <v>12.621049972154935</v>
      </c>
    </row>
    <row r="32" spans="1:13" ht="14.25">
      <c r="A32" s="42" t="s">
        <v>120</v>
      </c>
      <c r="B32" s="8">
        <f>'SEKTÖR (U S D)'!B32*1.797</f>
        <v>78403.13018030999</v>
      </c>
      <c r="C32" s="8">
        <f>'SEKTÖR (U S D)'!C32*1.8228</f>
        <v>169315.682279856</v>
      </c>
      <c r="D32" s="33">
        <f t="shared" si="0"/>
        <v>115.95525827918745</v>
      </c>
      <c r="E32" s="33">
        <f t="shared" si="1"/>
        <v>0.7300989281353802</v>
      </c>
      <c r="F32" s="8">
        <f>'SEKTÖR (U S D)'!F32*1.7892</f>
        <v>593722.62066348</v>
      </c>
      <c r="G32" s="8">
        <f>'SEKTÖR (U S D)'!G32*1.7923</f>
        <v>763544.6531967949</v>
      </c>
      <c r="H32" s="33">
        <f t="shared" si="2"/>
        <v>28.602924433557913</v>
      </c>
      <c r="I32" s="33">
        <f t="shared" si="3"/>
        <v>0.6841094405705272</v>
      </c>
      <c r="J32" s="8">
        <f>'SEKTÖR (U S D)'!J32*1.7675</f>
        <v>1804296.7747525002</v>
      </c>
      <c r="K32" s="8">
        <f>'SEKTÖR (U S D)'!K32*1.7935</f>
        <v>1623320.9277375</v>
      </c>
      <c r="L32" s="33">
        <f t="shared" si="4"/>
        <v>-10.030270493601314</v>
      </c>
      <c r="M32" s="33">
        <f t="shared" si="5"/>
        <v>0.5889789889655996</v>
      </c>
    </row>
    <row r="33" spans="1:13" ht="14.25">
      <c r="A33" s="42" t="s">
        <v>32</v>
      </c>
      <c r="B33" s="8">
        <f>'SEKTÖR (U S D)'!B33*1.797</f>
        <v>1883563.6502815199</v>
      </c>
      <c r="C33" s="8">
        <f>'SEKTÖR (U S D)'!C33*1.8228</f>
        <v>1878756.651362808</v>
      </c>
      <c r="D33" s="33">
        <f t="shared" si="0"/>
        <v>-0.2552076707359184</v>
      </c>
      <c r="E33" s="33">
        <f t="shared" si="1"/>
        <v>8.10130638176801</v>
      </c>
      <c r="F33" s="8">
        <f>'SEKTÖR (U S D)'!F33*1.7892</f>
        <v>8939301.51843036</v>
      </c>
      <c r="G33" s="8">
        <f>'SEKTÖR (U S D)'!G33*1.7923</f>
        <v>8123751.361230536</v>
      </c>
      <c r="H33" s="33">
        <f t="shared" si="2"/>
        <v>-9.123197774662653</v>
      </c>
      <c r="I33" s="33">
        <f t="shared" si="3"/>
        <v>7.2785985414177095</v>
      </c>
      <c r="J33" s="8">
        <f>'SEKTÖR (U S D)'!J33*1.7675</f>
        <v>21224233.2974875</v>
      </c>
      <c r="K33" s="8">
        <f>'SEKTÖR (U S D)'!K33*1.7935</f>
        <v>20321022.314719</v>
      </c>
      <c r="L33" s="33">
        <f t="shared" si="4"/>
        <v>-4.2555647127918785</v>
      </c>
      <c r="M33" s="33">
        <f t="shared" si="5"/>
        <v>7.372944544213985</v>
      </c>
    </row>
    <row r="34" spans="1:13" ht="14.25">
      <c r="A34" s="42" t="s">
        <v>31</v>
      </c>
      <c r="B34" s="8">
        <f>'SEKTÖR (U S D)'!B34*1.797</f>
        <v>864699.05821323</v>
      </c>
      <c r="C34" s="8">
        <f>'SEKTÖR (U S D)'!C34*1.8228</f>
        <v>948826.601955624</v>
      </c>
      <c r="D34" s="33">
        <f t="shared" si="0"/>
        <v>9.729112451704392</v>
      </c>
      <c r="E34" s="33">
        <f t="shared" si="1"/>
        <v>4.0913946998077515</v>
      </c>
      <c r="F34" s="8">
        <f>'SEKTÖR (U S D)'!F34*1.7892</f>
        <v>3935278.979045316</v>
      </c>
      <c r="G34" s="8">
        <f>'SEKTÖR (U S D)'!G34*1.7923</f>
        <v>4305327.0500061205</v>
      </c>
      <c r="H34" s="33">
        <f t="shared" si="2"/>
        <v>9.403350383320895</v>
      </c>
      <c r="I34" s="33">
        <f t="shared" si="3"/>
        <v>3.857423226423569</v>
      </c>
      <c r="J34" s="8">
        <f>'SEKTÖR (U S D)'!J34*1.7675</f>
        <v>9134036.168669999</v>
      </c>
      <c r="K34" s="8">
        <f>'SEKTÖR (U S D)'!K34*1.7935</f>
        <v>9904380.4000645</v>
      </c>
      <c r="L34" s="33">
        <f t="shared" si="4"/>
        <v>8.433776888653057</v>
      </c>
      <c r="M34" s="33">
        <f t="shared" si="5"/>
        <v>3.5935420129715694</v>
      </c>
    </row>
    <row r="35" spans="1:13" ht="14.25">
      <c r="A35" s="42" t="s">
        <v>16</v>
      </c>
      <c r="B35" s="8">
        <f>'SEKTÖR (U S D)'!B35*1.797</f>
        <v>1024345.0228102199</v>
      </c>
      <c r="C35" s="8">
        <f>'SEKTÖR (U S D)'!C35*1.8228</f>
        <v>1111078.3167255241</v>
      </c>
      <c r="D35" s="33">
        <f t="shared" si="0"/>
        <v>8.467195328128547</v>
      </c>
      <c r="E35" s="33">
        <f t="shared" si="1"/>
        <v>4.791033395093127</v>
      </c>
      <c r="F35" s="8">
        <f>'SEKTÖR (U S D)'!F35*1.7892</f>
        <v>4721620.776655859</v>
      </c>
      <c r="G35" s="8">
        <f>'SEKTÖR (U S D)'!G35*1.7923</f>
        <v>4999723.748595604</v>
      </c>
      <c r="H35" s="33">
        <f t="shared" si="2"/>
        <v>5.889989583973196</v>
      </c>
      <c r="I35" s="33">
        <f t="shared" si="3"/>
        <v>4.479578505773859</v>
      </c>
      <c r="J35" s="8">
        <f>'SEKTÖR (U S D)'!J35*1.7675</f>
        <v>11207382.25474</v>
      </c>
      <c r="K35" s="8">
        <f>'SEKTÖR (U S D)'!K35*1.7935</f>
        <v>11672527.6131965</v>
      </c>
      <c r="L35" s="33">
        <f t="shared" si="4"/>
        <v>4.150347939277019</v>
      </c>
      <c r="M35" s="33">
        <f t="shared" si="5"/>
        <v>4.235067382440119</v>
      </c>
    </row>
    <row r="36" spans="1:13" ht="14.25">
      <c r="A36" s="42" t="s">
        <v>136</v>
      </c>
      <c r="B36" s="8">
        <f>'SEKTÖR (U S D)'!B36*1.797</f>
        <v>2417703.87516753</v>
      </c>
      <c r="C36" s="8">
        <f>'SEKTÖR (U S D)'!C36*1.8228</f>
        <v>2326314.1902558603</v>
      </c>
      <c r="D36" s="33">
        <f t="shared" si="0"/>
        <v>-3.780019788624321</v>
      </c>
      <c r="E36" s="33">
        <f t="shared" si="1"/>
        <v>10.031200146036308</v>
      </c>
      <c r="F36" s="8">
        <f>'SEKTÖR (U S D)'!F36*1.7892</f>
        <v>11783329.363159452</v>
      </c>
      <c r="G36" s="8">
        <f>'SEKTÖR (U S D)'!G36*1.7923</f>
        <v>11401249.28831338</v>
      </c>
      <c r="H36" s="33">
        <f t="shared" si="2"/>
        <v>-3.242547696584333</v>
      </c>
      <c r="I36" s="33">
        <f t="shared" si="3"/>
        <v>10.215122638574622</v>
      </c>
      <c r="J36" s="8">
        <f>'SEKTÖR (U S D)'!J36*1.7675</f>
        <v>27316767.276592497</v>
      </c>
      <c r="K36" s="8">
        <f>'SEKTÖR (U S D)'!K36*1.7935</f>
        <v>27483461.869268004</v>
      </c>
      <c r="L36" s="33">
        <f t="shared" si="4"/>
        <v>0.6102281100382849</v>
      </c>
      <c r="M36" s="33">
        <f t="shared" si="5"/>
        <v>9.971645968734554</v>
      </c>
    </row>
    <row r="37" spans="1:13" ht="14.25">
      <c r="A37" s="42" t="s">
        <v>145</v>
      </c>
      <c r="B37" s="8">
        <f>'SEKTÖR (U S D)'!B37*1.797</f>
        <v>535000.99767966</v>
      </c>
      <c r="C37" s="8">
        <f>'SEKTÖR (U S D)'!C37*1.8228</f>
        <v>546515.715568032</v>
      </c>
      <c r="D37" s="33">
        <f t="shared" si="0"/>
        <v>2.1522797038346146</v>
      </c>
      <c r="E37" s="33">
        <f t="shared" si="1"/>
        <v>2.3566070949402653</v>
      </c>
      <c r="F37" s="8">
        <f>'SEKTÖR (U S D)'!F37*1.7892</f>
        <v>2311657.476454116</v>
      </c>
      <c r="G37" s="8">
        <f>'SEKTÖR (U S D)'!G37*1.7923</f>
        <v>2414274.694100486</v>
      </c>
      <c r="H37" s="33">
        <f t="shared" si="2"/>
        <v>4.439118627720581</v>
      </c>
      <c r="I37" s="33">
        <f t="shared" si="3"/>
        <v>2.1631061175658264</v>
      </c>
      <c r="J37" s="8">
        <f>'SEKTÖR (U S D)'!J37*1.7675</f>
        <v>5579690.2148225</v>
      </c>
      <c r="K37" s="8">
        <f>'SEKTÖR (U S D)'!K37*1.7935</f>
        <v>5654660.760783501</v>
      </c>
      <c r="L37" s="33">
        <f t="shared" si="4"/>
        <v>1.343632765880819</v>
      </c>
      <c r="M37" s="33">
        <f t="shared" si="5"/>
        <v>2.051643837593814</v>
      </c>
    </row>
    <row r="38" spans="1:13" ht="14.25">
      <c r="A38" s="42" t="s">
        <v>144</v>
      </c>
      <c r="B38" s="8">
        <f>'SEKTÖR (U S D)'!B38*1.797</f>
        <v>275287.12180526997</v>
      </c>
      <c r="C38" s="8">
        <f>'SEKTÖR (U S D)'!C38*1.8228</f>
        <v>353695.899771396</v>
      </c>
      <c r="D38" s="33">
        <f t="shared" si="0"/>
        <v>28.482544861502863</v>
      </c>
      <c r="E38" s="33">
        <f t="shared" si="1"/>
        <v>1.5251569956889803</v>
      </c>
      <c r="F38" s="8">
        <f>'SEKTÖR (U S D)'!F38*1.7892</f>
        <v>1511408.0871849959</v>
      </c>
      <c r="G38" s="8">
        <f>'SEKTÖR (U S D)'!G38*1.7923</f>
        <v>1631275.435347749</v>
      </c>
      <c r="H38" s="33">
        <f t="shared" si="2"/>
        <v>7.930839405921566</v>
      </c>
      <c r="I38" s="33">
        <f t="shared" si="3"/>
        <v>1.46156602736967</v>
      </c>
      <c r="J38" s="8">
        <f>'SEKTÖR (U S D)'!J38*1.7675</f>
        <v>3048589.3891074997</v>
      </c>
      <c r="K38" s="8">
        <f>'SEKTÖR (U S D)'!K38*1.7935</f>
        <v>3840134.220539</v>
      </c>
      <c r="L38" s="33">
        <f t="shared" si="4"/>
        <v>25.96429792282494</v>
      </c>
      <c r="M38" s="33">
        <f t="shared" si="5"/>
        <v>1.3932909580963648</v>
      </c>
    </row>
    <row r="39" spans="1:13" ht="14.25">
      <c r="A39" s="42" t="s">
        <v>147</v>
      </c>
      <c r="B39" s="8">
        <f>'SEKTÖR (U S D)'!B39*1.797</f>
        <v>232764.91120670998</v>
      </c>
      <c r="C39" s="8">
        <f>'SEKTÖR (U S D)'!C39*1.8228</f>
        <v>232538.42688761998</v>
      </c>
      <c r="D39" s="33">
        <f t="shared" si="0"/>
        <v>-0.09730174445789502</v>
      </c>
      <c r="E39" s="33">
        <f t="shared" si="1"/>
        <v>1.002719027173879</v>
      </c>
      <c r="F39" s="8">
        <f>'SEKTÖR (U S D)'!F39*1.7892</f>
        <v>850021.736380236</v>
      </c>
      <c r="G39" s="8">
        <f>'SEKTÖR (U S D)'!G39*1.7923</f>
        <v>917091.8674232779</v>
      </c>
      <c r="H39" s="33">
        <f t="shared" si="2"/>
        <v>7.890401877092682</v>
      </c>
      <c r="I39" s="33">
        <f t="shared" si="3"/>
        <v>0.8216824016093477</v>
      </c>
      <c r="J39" s="8">
        <f>'SEKTÖR (U S D)'!J39*1.7675</f>
        <v>1900789.1351575</v>
      </c>
      <c r="K39" s="8">
        <f>'SEKTÖR (U S D)'!K39*1.7935</f>
        <v>2326903.9920550003</v>
      </c>
      <c r="L39" s="33">
        <f t="shared" si="4"/>
        <v>22.41778685578358</v>
      </c>
      <c r="M39" s="33">
        <f t="shared" si="5"/>
        <v>0.8442554625170142</v>
      </c>
    </row>
    <row r="40" spans="1:13" ht="14.25">
      <c r="A40" s="69" t="s">
        <v>148</v>
      </c>
      <c r="B40" s="8">
        <f>'SEKTÖR (U S D)'!B40*1.797</f>
        <v>609619.37932893</v>
      </c>
      <c r="C40" s="8">
        <f>'SEKTÖR (U S D)'!C40*1.8228</f>
        <v>694589.669152932</v>
      </c>
      <c r="D40" s="33">
        <f t="shared" si="0"/>
        <v>13.93825273690239</v>
      </c>
      <c r="E40" s="33">
        <f t="shared" si="1"/>
        <v>2.9951104712454475</v>
      </c>
      <c r="F40" s="8">
        <f>'SEKTÖR (U S D)'!F40*1.7892</f>
        <v>2778680.7918066955</v>
      </c>
      <c r="G40" s="8">
        <f>'SEKTÖR (U S D)'!G40*1.7923</f>
        <v>2990128.499256474</v>
      </c>
      <c r="H40" s="33">
        <f t="shared" si="2"/>
        <v>7.609643686790498</v>
      </c>
      <c r="I40" s="33">
        <f t="shared" si="3"/>
        <v>2.6790510892794024</v>
      </c>
      <c r="J40" s="8">
        <f>'SEKTÖR (U S D)'!J40*1.7675</f>
        <v>6637255.397727501</v>
      </c>
      <c r="K40" s="8">
        <f>'SEKTÖR (U S D)'!K40*1.7935</f>
        <v>7010868.442943501</v>
      </c>
      <c r="L40" s="33">
        <f t="shared" si="4"/>
        <v>5.629029212043283</v>
      </c>
      <c r="M40" s="33">
        <f t="shared" si="5"/>
        <v>2.543707862530196</v>
      </c>
    </row>
    <row r="41" spans="1:13" ht="15" thickBot="1">
      <c r="A41" s="42" t="s">
        <v>79</v>
      </c>
      <c r="B41" s="8">
        <f>'SEKTÖR (U S D)'!B41*1.797</f>
        <v>16909.067301119998</v>
      </c>
      <c r="C41" s="8">
        <f>'SEKTÖR (U S D)'!C41*1.8228</f>
        <v>23469.188964311998</v>
      </c>
      <c r="D41" s="33">
        <f t="shared" si="0"/>
        <v>38.79647260471593</v>
      </c>
      <c r="E41" s="33">
        <f t="shared" si="1"/>
        <v>0.1012004882024414</v>
      </c>
      <c r="F41" s="8">
        <f>'SEKTÖR (U S D)'!F41*1.7892</f>
        <v>65221.707009563994</v>
      </c>
      <c r="G41" s="8">
        <f>'SEKTÖR (U S D)'!G41*1.7923</f>
        <v>91421.381348334</v>
      </c>
      <c r="H41" s="33">
        <f t="shared" si="2"/>
        <v>40.170175759012466</v>
      </c>
      <c r="I41" s="33">
        <f t="shared" si="3"/>
        <v>0.08191037654254134</v>
      </c>
      <c r="J41" s="8">
        <f>'SEKTÖR (U S D)'!J41*1.7675</f>
        <v>129270.4446425</v>
      </c>
      <c r="K41" s="8">
        <f>'SEKTÖR (U S D)'!K41*1.7935</f>
        <v>173823.218553</v>
      </c>
      <c r="L41" s="33">
        <f t="shared" si="4"/>
        <v>34.464779659195564</v>
      </c>
      <c r="M41" s="33">
        <f t="shared" si="5"/>
        <v>0.06306714942976917</v>
      </c>
    </row>
    <row r="42" spans="1:13" ht="18" thickBot="1" thickTop="1">
      <c r="A42" s="44" t="s">
        <v>17</v>
      </c>
      <c r="B42" s="51">
        <f>'SEKTÖR (U S D)'!B42*1.797</f>
        <v>648204.98767251</v>
      </c>
      <c r="C42" s="51">
        <f>'SEKTÖR (U S D)'!C42*1.8228</f>
        <v>928232.270574588</v>
      </c>
      <c r="D42" s="52">
        <f t="shared" si="0"/>
        <v>43.20042088962683</v>
      </c>
      <c r="E42" s="52">
        <f t="shared" si="1"/>
        <v>4.002590762307698</v>
      </c>
      <c r="F42" s="51">
        <f>'SEKTÖR (U S D)'!F42*1.7892</f>
        <v>2714150.4642584636</v>
      </c>
      <c r="G42" s="51">
        <f>'SEKTÖR (U S D)'!G42*1.7923</f>
        <v>3719973.973318406</v>
      </c>
      <c r="H42" s="52">
        <f t="shared" si="2"/>
        <v>37.05850218347215</v>
      </c>
      <c r="I42" s="52">
        <f t="shared" si="3"/>
        <v>3.332967237959121</v>
      </c>
      <c r="J42" s="51">
        <f>'SEKTÖR (U S D)'!J42*1.7675</f>
        <v>6913923.181969999</v>
      </c>
      <c r="K42" s="51">
        <f>'SEKTÖR (U S D)'!K42*1.7935</f>
        <v>8498047.278646</v>
      </c>
      <c r="L42" s="52">
        <f t="shared" si="4"/>
        <v>22.912087030516187</v>
      </c>
      <c r="M42" s="52">
        <f t="shared" si="5"/>
        <v>3.0832913004668354</v>
      </c>
    </row>
    <row r="43" spans="1:13" ht="14.25">
      <c r="A43" s="42" t="s">
        <v>82</v>
      </c>
      <c r="B43" s="8">
        <f>'SEKTÖR (U S D)'!B43*1.797</f>
        <v>648204.98767251</v>
      </c>
      <c r="C43" s="8">
        <f>'SEKTÖR (U S D)'!C43*1.8228</f>
        <v>928232.270574588</v>
      </c>
      <c r="D43" s="33">
        <f t="shared" si="0"/>
        <v>43.20042088962683</v>
      </c>
      <c r="E43" s="33">
        <f t="shared" si="1"/>
        <v>4.002590762307698</v>
      </c>
      <c r="F43" s="8">
        <f>'SEKTÖR (U S D)'!F43*1.7892</f>
        <v>2714150.4642584636</v>
      </c>
      <c r="G43" s="8">
        <f>'SEKTÖR (U S D)'!G43*1.7923</f>
        <v>3719973.973318406</v>
      </c>
      <c r="H43" s="33">
        <f t="shared" si="2"/>
        <v>37.05850218347215</v>
      </c>
      <c r="I43" s="33">
        <f t="shared" si="3"/>
        <v>3.332967237959121</v>
      </c>
      <c r="J43" s="8">
        <f>'SEKTÖR (U S D)'!J43*1.7675</f>
        <v>6913923.181969999</v>
      </c>
      <c r="K43" s="8">
        <f>'SEKTÖR (U S D)'!K43*1.7935</f>
        <v>8498047.278646</v>
      </c>
      <c r="L43" s="33">
        <f t="shared" si="4"/>
        <v>22.912087030516187</v>
      </c>
      <c r="M43" s="33">
        <f t="shared" si="5"/>
        <v>3.0832913004668354</v>
      </c>
    </row>
    <row r="44" spans="1:13" ht="18">
      <c r="A44" s="125" t="s">
        <v>168</v>
      </c>
      <c r="B44" s="123">
        <f>'SEKTÖR (U S D)'!B44*1.797</f>
        <v>21054975.72585309</v>
      </c>
      <c r="C44" s="123">
        <f>'SEKTÖR (U S D)'!C44*1.8228</f>
        <v>23190786.310599852</v>
      </c>
      <c r="D44" s="92">
        <f>(C44-B44)/B44*100</f>
        <v>10.143970777055959</v>
      </c>
      <c r="E44" s="124">
        <f>C44/C$46*100</f>
        <v>100</v>
      </c>
      <c r="F44" s="123">
        <f>'SEKTÖR (U S D)'!F44*1.7892</f>
        <v>102085575.93725878</v>
      </c>
      <c r="G44" s="123">
        <f>'SEKTÖR (U S D)'!G44*1.7923</f>
        <v>106898890.20445658</v>
      </c>
      <c r="H44" s="92">
        <f>(G44-F44)/F44*100</f>
        <v>4.714979783388829</v>
      </c>
      <c r="I44" s="124">
        <f t="shared" si="3"/>
        <v>95.77768591424142</v>
      </c>
      <c r="J44" s="8">
        <f>'SEKTÖR (U S D)'!J44*1.7675</f>
        <v>240555054.53269497</v>
      </c>
      <c r="K44" s="8">
        <f>'SEKTÖR (U S D)'!K44*1.7935</f>
        <v>251328823.51816502</v>
      </c>
      <c r="L44" s="33">
        <f>(K44-J44)/J44*100</f>
        <v>4.478712370604436</v>
      </c>
      <c r="M44" s="33">
        <f>K44/K$46*100</f>
        <v>91.18800469107198</v>
      </c>
    </row>
    <row r="45" spans="1:13" ht="14.25">
      <c r="A45" s="90" t="s">
        <v>122</v>
      </c>
      <c r="B45" s="123">
        <f>'SEKTÖR (U S D)'!B45*1.797</f>
        <v>0</v>
      </c>
      <c r="C45" s="123">
        <f>'SEKTÖR (U S D)'!C45*1.8228</f>
        <v>0</v>
      </c>
      <c r="D45" s="92"/>
      <c r="E45" s="124"/>
      <c r="F45" s="123">
        <f>'SEKTÖR (U S D)'!F45*1.7892</f>
        <v>4643682.755992817</v>
      </c>
      <c r="G45" s="123">
        <f>'SEKTÖR (U S D)'!G45*1.7923</f>
        <v>4712587.1287638135</v>
      </c>
      <c r="H45" s="92">
        <f>(G45-F45)/F45*100</f>
        <v>1.4838303215712472</v>
      </c>
      <c r="I45" s="124">
        <f t="shared" si="3"/>
        <v>4.222314085758583</v>
      </c>
      <c r="J45" s="8">
        <f>'SEKTÖR (U S D)'!J45*1.7675</f>
        <v>7462106.484420044</v>
      </c>
      <c r="K45" s="8">
        <f>'SEKTÖR (U S D)'!K45*1.7935</f>
        <v>24287277.930287994</v>
      </c>
      <c r="L45" s="33">
        <f t="shared" si="4"/>
        <v>225.4748237779349</v>
      </c>
      <c r="M45" s="33">
        <f t="shared" si="5"/>
        <v>8.811995308928028</v>
      </c>
    </row>
    <row r="46" spans="1:13" s="38" customFormat="1" ht="18.75" thickBot="1">
      <c r="A46" s="131" t="s">
        <v>169</v>
      </c>
      <c r="B46" s="133">
        <f>'SEKTÖR (U S D)'!B46*1.797</f>
        <v>21054975.72585309</v>
      </c>
      <c r="C46" s="133">
        <f>'SEKTÖR (U S D)'!C46*1.8228</f>
        <v>23190786.310599852</v>
      </c>
      <c r="D46" s="132">
        <f>(C46-B46)/B46*100</f>
        <v>10.143970777055959</v>
      </c>
      <c r="E46" s="134">
        <f>C46/C$46*100</f>
        <v>100</v>
      </c>
      <c r="F46" s="133">
        <f>'SEKTÖR (U S D)'!F46*1.7892</f>
        <v>106729258.6932516</v>
      </c>
      <c r="G46" s="133">
        <f>'SEKTÖR (U S D)'!G46*1.7923</f>
        <v>111611477.33322039</v>
      </c>
      <c r="H46" s="132">
        <f>(G46-F46)/F46*100</f>
        <v>4.574395718423084</v>
      </c>
      <c r="I46" s="134">
        <f t="shared" si="3"/>
        <v>100</v>
      </c>
      <c r="J46" s="133">
        <f>'SEKTÖR (U S D)'!J46*1.7675</f>
        <v>248017161.01711503</v>
      </c>
      <c r="K46" s="133">
        <f>'SEKTÖR (U S D)'!K46*1.7935</f>
        <v>275616101.448453</v>
      </c>
      <c r="L46" s="132">
        <f t="shared" si="4"/>
        <v>11.12783499260902</v>
      </c>
      <c r="M46" s="134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62" t="s">
        <v>173</v>
      </c>
    </row>
    <row r="49" ht="12.75">
      <c r="A49" s="62" t="s">
        <v>167</v>
      </c>
    </row>
    <row r="51" ht="12.75">
      <c r="A51" s="161" t="s">
        <v>105</v>
      </c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3">
      <selection activeCell="D7" sqref="D7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71" t="s">
        <v>116</v>
      </c>
      <c r="B5" s="172"/>
      <c r="C5" s="172"/>
      <c r="D5" s="172"/>
      <c r="E5" s="172"/>
      <c r="F5" s="172"/>
      <c r="G5" s="176"/>
    </row>
    <row r="6" spans="1:7" ht="50.25" customHeight="1" thickBot="1" thickTop="1">
      <c r="A6" s="39"/>
      <c r="B6" s="173" t="s">
        <v>175</v>
      </c>
      <c r="C6" s="175"/>
      <c r="D6" s="173" t="s">
        <v>176</v>
      </c>
      <c r="E6" s="174"/>
      <c r="F6" s="173" t="s">
        <v>163</v>
      </c>
      <c r="G6" s="175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15.64401233285798</v>
      </c>
      <c r="C8" s="52">
        <f>'SEKTÖR (TL)'!D8</f>
        <v>17.30434372862188</v>
      </c>
      <c r="D8" s="52">
        <f>'SEKTÖR (U S D)'!H8</f>
        <v>10.120506479531755</v>
      </c>
      <c r="E8" s="52">
        <f>'SEKTÖR (TL)'!H8</f>
        <v>10.311303243496974</v>
      </c>
      <c r="F8" s="52">
        <f>'SEKTÖR (U S D)'!L8</f>
        <v>6.613697630934345</v>
      </c>
      <c r="G8" s="52">
        <f>'SEKTÖR (TL)'!L8</f>
        <v>8.181989647004674</v>
      </c>
    </row>
    <row r="9" spans="1:7" s="56" customFormat="1" ht="15.75">
      <c r="A9" s="53" t="s">
        <v>73</v>
      </c>
      <c r="B9" s="55">
        <f>'SEKTÖR (U S D)'!D9</f>
        <v>13.77925139448745</v>
      </c>
      <c r="C9" s="55">
        <f>'SEKTÖR (TL)'!D9</f>
        <v>15.412809928698792</v>
      </c>
      <c r="D9" s="55">
        <f>'SEKTÖR (U S D)'!H9</f>
        <v>7.929787444278244</v>
      </c>
      <c r="E9" s="55">
        <f>'SEKTÖR (TL)'!H9</f>
        <v>8.11678852916383</v>
      </c>
      <c r="F9" s="55">
        <f>'SEKTÖR (U S D)'!L9</f>
        <v>3.5844653428749624</v>
      </c>
      <c r="G9" s="55">
        <f>'SEKTÖR (TL)'!L9</f>
        <v>5.108197223449084</v>
      </c>
    </row>
    <row r="10" spans="1:7" ht="14.25">
      <c r="A10" s="42" t="s">
        <v>3</v>
      </c>
      <c r="B10" s="33">
        <f>'SEKTÖR (U S D)'!D10</f>
        <v>23.85757955404532</v>
      </c>
      <c r="C10" s="33">
        <f>'SEKTÖR (TL)'!D10</f>
        <v>25.635835287208575</v>
      </c>
      <c r="D10" s="33">
        <f>'SEKTÖR (U S D)'!H10</f>
        <v>6.848151909521362</v>
      </c>
      <c r="E10" s="33">
        <f>'SEKTÖR (TL)'!H10</f>
        <v>7.033278933285904</v>
      </c>
      <c r="F10" s="33">
        <f>'SEKTÖR (U S D)'!L10</f>
        <v>3.346027460826212</v>
      </c>
      <c r="G10" s="33">
        <f>'SEKTÖR (TL)'!L10</f>
        <v>4.8662519100377954</v>
      </c>
    </row>
    <row r="11" spans="1:7" ht="14.25">
      <c r="A11" s="42" t="s">
        <v>4</v>
      </c>
      <c r="B11" s="33">
        <f>'SEKTÖR (U S D)'!D11</f>
        <v>-1.9263357123650668</v>
      </c>
      <c r="C11" s="33">
        <f>'SEKTÖR (TL)'!D11</f>
        <v>-0.5182664087362424</v>
      </c>
      <c r="D11" s="33">
        <f>'SEKTÖR (U S D)'!H11</f>
        <v>1.0276412067283132</v>
      </c>
      <c r="E11" s="33">
        <f>'SEKTÖR (TL)'!H11</f>
        <v>1.202683509288594</v>
      </c>
      <c r="F11" s="33">
        <f>'SEKTÖR (U S D)'!L11</f>
        <v>0.11969004037301217</v>
      </c>
      <c r="G11" s="33">
        <f>'SEKTÖR (TL)'!L11</f>
        <v>1.592454929227168</v>
      </c>
    </row>
    <row r="12" spans="1:7" ht="14.25">
      <c r="A12" s="42" t="s">
        <v>5</v>
      </c>
      <c r="B12" s="33">
        <f>'SEKTÖR (U S D)'!D12</f>
        <v>17.496118510494444</v>
      </c>
      <c r="C12" s="33">
        <f>'SEKTÖR (TL)'!D12</f>
        <v>19.18304108009421</v>
      </c>
      <c r="D12" s="33">
        <f>'SEKTÖR (U S D)'!H12</f>
        <v>5.88255314859957</v>
      </c>
      <c r="E12" s="33">
        <f>'SEKTÖR (TL)'!H12</f>
        <v>6.066007158637948</v>
      </c>
      <c r="F12" s="33">
        <f>'SEKTÖR (U S D)'!L12</f>
        <v>3.579096202045677</v>
      </c>
      <c r="G12" s="33">
        <f>'SEKTÖR (TL)'!L12</f>
        <v>5.102749102330368</v>
      </c>
    </row>
    <row r="13" spans="1:7" ht="14.25">
      <c r="A13" s="42" t="s">
        <v>6</v>
      </c>
      <c r="B13" s="33">
        <f>'SEKTÖR (U S D)'!D13</f>
        <v>15.689018693942819</v>
      </c>
      <c r="C13" s="33">
        <f>'SEKTÖR (TL)'!D13</f>
        <v>17.349996257829144</v>
      </c>
      <c r="D13" s="33">
        <f>'SEKTÖR (U S D)'!H13</f>
        <v>9.152028888744464</v>
      </c>
      <c r="E13" s="33">
        <f>'SEKTÖR (TL)'!H13</f>
        <v>9.341147651071267</v>
      </c>
      <c r="F13" s="33">
        <f>'SEKTÖR (U S D)'!L13</f>
        <v>2.297448440686644</v>
      </c>
      <c r="G13" s="33">
        <f>'SEKTÖR (TL)'!L13</f>
        <v>3.802248248017828</v>
      </c>
    </row>
    <row r="14" spans="1:7" ht="14.25">
      <c r="A14" s="42" t="s">
        <v>7</v>
      </c>
      <c r="B14" s="33">
        <f>'SEKTÖR (U S D)'!D14</f>
        <v>-18.423064852524153</v>
      </c>
      <c r="C14" s="33">
        <f>'SEKTÖR (TL)'!D14</f>
        <v>-17.25184341301113</v>
      </c>
      <c r="D14" s="33">
        <f>'SEKTÖR (U S D)'!H14</f>
        <v>4.056856182293482</v>
      </c>
      <c r="E14" s="33">
        <f>'SEKTÖR (TL)'!H14</f>
        <v>4.2371469570336595</v>
      </c>
      <c r="F14" s="33">
        <f>'SEKTÖR (U S D)'!L14</f>
        <v>1.3820428312854547</v>
      </c>
      <c r="G14" s="33">
        <f>'SEKTÖR (TL)'!L14</f>
        <v>2.8733769832591034</v>
      </c>
    </row>
    <row r="15" spans="1:7" ht="14.25">
      <c r="A15" s="42" t="s">
        <v>8</v>
      </c>
      <c r="B15" s="33">
        <f>'SEKTÖR (U S D)'!D15</f>
        <v>145.00526775223406</v>
      </c>
      <c r="C15" s="33">
        <f>'SEKTÖR (TL)'!D15</f>
        <v>148.5228725980925</v>
      </c>
      <c r="D15" s="33">
        <f>'SEKTÖR (U S D)'!H15</f>
        <v>191.5207900815911</v>
      </c>
      <c r="E15" s="33">
        <f>'SEKTÖR (TL)'!H15</f>
        <v>192.02588422939624</v>
      </c>
      <c r="F15" s="33">
        <f>'SEKTÖR (U S D)'!L15</f>
        <v>93.35206877298323</v>
      </c>
      <c r="G15" s="33">
        <f>'SEKTÖR (TL)'!L15</f>
        <v>96.19628590910635</v>
      </c>
    </row>
    <row r="16" spans="1:7" ht="14.25">
      <c r="A16" s="42" t="s">
        <v>137</v>
      </c>
      <c r="B16" s="33">
        <f>'SEKTÖR (U S D)'!D16</f>
        <v>9.410252113267116</v>
      </c>
      <c r="C16" s="33">
        <f>'SEKTÖR (TL)'!D16</f>
        <v>10.981083779667935</v>
      </c>
      <c r="D16" s="33">
        <f>'SEKTÖR (U S D)'!H16</f>
        <v>1.1530860706068444</v>
      </c>
      <c r="E16" s="33">
        <f>'SEKTÖR (TL)'!H16</f>
        <v>1.3283457211874954</v>
      </c>
      <c r="F16" s="33">
        <f>'SEKTÖR (U S D)'!L16</f>
        <v>1.4173241851102822</v>
      </c>
      <c r="G16" s="33">
        <f>'SEKTÖR (TL)'!L16</f>
        <v>2.9091773272957666</v>
      </c>
    </row>
    <row r="17" spans="1:7" ht="14.25">
      <c r="A17" s="69" t="s">
        <v>139</v>
      </c>
      <c r="B17" s="33">
        <f>'SEKTÖR (U S D)'!D17</f>
        <v>19.2030557861224</v>
      </c>
      <c r="C17" s="33">
        <f>'SEKTÖR (TL)'!D17</f>
        <v>20.91448530158261</v>
      </c>
      <c r="D17" s="33">
        <f>'SEKTÖR (U S D)'!H17</f>
        <v>6.87044009706648</v>
      </c>
      <c r="E17" s="33">
        <f>'SEKTÖR (TL)'!H17</f>
        <v>7.055605737744383</v>
      </c>
      <c r="F17" s="33">
        <f>'SEKTÖR (U S D)'!L17</f>
        <v>3.5376760003856846</v>
      </c>
      <c r="G17" s="33">
        <f>'SEKTÖR (TL)'!L17</f>
        <v>5.060719607746371</v>
      </c>
    </row>
    <row r="18" spans="1:7" s="56" customFormat="1" ht="15.75">
      <c r="A18" s="41" t="s">
        <v>74</v>
      </c>
      <c r="B18" s="32">
        <f>'SEKTÖR (U S D)'!D18</f>
        <v>28.873280186166888</v>
      </c>
      <c r="C18" s="32">
        <f>'SEKTÖR (TL)'!D18</f>
        <v>30.723547647938233</v>
      </c>
      <c r="D18" s="32">
        <f>'SEKTÖR (U S D)'!H18</f>
        <v>21.46891835257221</v>
      </c>
      <c r="E18" s="32">
        <f>'SEKTÖR (TL)'!H18</f>
        <v>21.679377578423413</v>
      </c>
      <c r="F18" s="32">
        <f>'SEKTÖR (U S D)'!L18</f>
        <v>17.06435864452668</v>
      </c>
      <c r="G18" s="32">
        <f>'SEKTÖR (TL)'!L18</f>
        <v>18.78638032755791</v>
      </c>
    </row>
    <row r="19" spans="1:7" ht="14.25">
      <c r="A19" s="42" t="s">
        <v>108</v>
      </c>
      <c r="B19" s="33">
        <f>'SEKTÖR (U S D)'!D19</f>
        <v>28.873280186166888</v>
      </c>
      <c r="C19" s="33">
        <f>'SEKTÖR (TL)'!D19</f>
        <v>30.723547647938233</v>
      </c>
      <c r="D19" s="33">
        <f>'SEKTÖR (U S D)'!H19</f>
        <v>21.46891835257221</v>
      </c>
      <c r="E19" s="33">
        <f>'SEKTÖR (TL)'!H19</f>
        <v>21.679377578423413</v>
      </c>
      <c r="F19" s="33">
        <f>'SEKTÖR (U S D)'!L19</f>
        <v>17.06435864452668</v>
      </c>
      <c r="G19" s="33">
        <f>'SEKTÖR (TL)'!L19</f>
        <v>18.78638032755791</v>
      </c>
    </row>
    <row r="20" spans="1:7" s="56" customFormat="1" ht="15.75">
      <c r="A20" s="41" t="s">
        <v>75</v>
      </c>
      <c r="B20" s="32">
        <f>'SEKTÖR (U S D)'!D20</f>
        <v>16.598700193651446</v>
      </c>
      <c r="C20" s="32">
        <f>'SEKTÖR (TL)'!D20</f>
        <v>18.27273829325979</v>
      </c>
      <c r="D20" s="32">
        <f>'SEKTÖR (U S D)'!H20</f>
        <v>13.274825989840904</v>
      </c>
      <c r="E20" s="32">
        <f>'SEKTÖR (TL)'!H20</f>
        <v>13.471087984346001</v>
      </c>
      <c r="F20" s="32">
        <f>'SEKTÖR (U S D)'!L20</f>
        <v>13.600310933204188</v>
      </c>
      <c r="G20" s="32">
        <f>'SEKTÖR (TL)'!L20</f>
        <v>15.27137632741257</v>
      </c>
    </row>
    <row r="21" spans="1:7" ht="15" thickBot="1">
      <c r="A21" s="42" t="s">
        <v>9</v>
      </c>
      <c r="B21" s="33">
        <f>'SEKTÖR (U S D)'!D21</f>
        <v>16.598700193651446</v>
      </c>
      <c r="C21" s="33">
        <f>'SEKTÖR (TL)'!D21</f>
        <v>18.27273829325979</v>
      </c>
      <c r="D21" s="33">
        <f>'SEKTÖR (U S D)'!H21</f>
        <v>13.274825989840904</v>
      </c>
      <c r="E21" s="33">
        <f>'SEKTÖR (TL)'!H21</f>
        <v>13.471087984346001</v>
      </c>
      <c r="F21" s="33">
        <f>'SEKTÖR (U S D)'!L21</f>
        <v>13.600310933204188</v>
      </c>
      <c r="G21" s="33">
        <f>'SEKTÖR (TL)'!L21</f>
        <v>15.27137632741257</v>
      </c>
    </row>
    <row r="22" spans="1:7" ht="18" thickBot="1" thickTop="1">
      <c r="A22" s="44" t="s">
        <v>10</v>
      </c>
      <c r="B22" s="52">
        <f>'SEKTÖR (U S D)'!D22</f>
        <v>6.283587546009992</v>
      </c>
      <c r="C22" s="52">
        <f>'SEKTÖR (TL)'!D22</f>
        <v>7.809528869708974</v>
      </c>
      <c r="D22" s="52">
        <f>'SEKTÖR (U S D)'!H22</f>
        <v>2.6070832811440523</v>
      </c>
      <c r="E22" s="52">
        <f>'SEKTÖR (TL)'!H22</f>
        <v>2.784862153361558</v>
      </c>
      <c r="F22" s="52">
        <f>'SEKTÖR (U S D)'!L22</f>
        <v>1.7376424624927327</v>
      </c>
      <c r="G22" s="52">
        <f>'SEKTÖR (TL)'!L22</f>
        <v>3.234207500130536</v>
      </c>
    </row>
    <row r="23" spans="1:7" s="56" customFormat="1" ht="15.75">
      <c r="A23" s="41" t="s">
        <v>76</v>
      </c>
      <c r="B23" s="32">
        <f>'SEKTÖR (U S D)'!D23</f>
        <v>11.99948457738956</v>
      </c>
      <c r="C23" s="32">
        <f>'SEKTÖR (TL)'!D23</f>
        <v>13.607490532924704</v>
      </c>
      <c r="D23" s="32">
        <f>'SEKTÖR (U S D)'!H23</f>
        <v>9.680091644122461</v>
      </c>
      <c r="E23" s="32">
        <f>'SEKTÖR (TL)'!H23</f>
        <v>9.870125337447304</v>
      </c>
      <c r="F23" s="32">
        <f>'SEKTÖR (U S D)'!L23</f>
        <v>6.944647432138379</v>
      </c>
      <c r="G23" s="32">
        <f>'SEKTÖR (TL)'!L23</f>
        <v>8.51780773382754</v>
      </c>
    </row>
    <row r="24" spans="1:7" ht="14.25">
      <c r="A24" s="42" t="s">
        <v>11</v>
      </c>
      <c r="B24" s="33">
        <f>'SEKTÖR (U S D)'!D24</f>
        <v>10.103939233342853</v>
      </c>
      <c r="C24" s="33">
        <f>'SEKTÖR (TL)'!D24</f>
        <v>11.684730347544432</v>
      </c>
      <c r="D24" s="33">
        <f>'SEKTÖR (U S D)'!H24</f>
        <v>7.627892079289254</v>
      </c>
      <c r="E24" s="33">
        <f>'SEKTÖR (TL)'!H24</f>
        <v>7.814370094852525</v>
      </c>
      <c r="F24" s="33">
        <f>'SEKTÖR (U S D)'!L24</f>
        <v>3.7908998193309866</v>
      </c>
      <c r="G24" s="33">
        <f>'SEKTÖR (TL)'!L24</f>
        <v>5.317668359813376</v>
      </c>
    </row>
    <row r="25" spans="1:7" ht="14.25">
      <c r="A25" s="42" t="s">
        <v>12</v>
      </c>
      <c r="B25" s="33">
        <f>'SEKTÖR (U S D)'!D25</f>
        <v>21.886550468811954</v>
      </c>
      <c r="C25" s="33">
        <f>'SEKTÖR (TL)'!D25</f>
        <v>23.636507620784887</v>
      </c>
      <c r="D25" s="33">
        <f>'SEKTÖR (U S D)'!H25</f>
        <v>18.061232428306383</v>
      </c>
      <c r="E25" s="33">
        <f>'SEKTÖR (TL)'!H25</f>
        <v>18.265787436426102</v>
      </c>
      <c r="F25" s="33">
        <f>'SEKTÖR (U S D)'!L25</f>
        <v>12.756385910885346</v>
      </c>
      <c r="G25" s="33">
        <f>'SEKTÖR (TL)'!L25</f>
        <v>14.415037132205303</v>
      </c>
    </row>
    <row r="26" spans="1:7" ht="14.25">
      <c r="A26" s="42" t="s">
        <v>13</v>
      </c>
      <c r="B26" s="33">
        <f>'SEKTÖR (U S D)'!D26</f>
        <v>12.141049733904678</v>
      </c>
      <c r="C26" s="33">
        <f>'SEKTÖR (TL)'!D26</f>
        <v>13.751088177496646</v>
      </c>
      <c r="D26" s="33">
        <f>'SEKTÖR (U S D)'!H26</f>
        <v>11.874085029288821</v>
      </c>
      <c r="E26" s="33">
        <f>'SEKTÖR (TL)'!H26</f>
        <v>12.067920074890656</v>
      </c>
      <c r="F26" s="33">
        <f>'SEKTÖR (U S D)'!L26</f>
        <v>15.513125987738825</v>
      </c>
      <c r="G26" s="33">
        <f>'SEKTÖR (TL)'!L26</f>
        <v>17.212328972565533</v>
      </c>
    </row>
    <row r="27" spans="1:7" s="56" customFormat="1" ht="15.75">
      <c r="A27" s="41" t="s">
        <v>77</v>
      </c>
      <c r="B27" s="32">
        <f>'SEKTÖR (U S D)'!D27</f>
        <v>6.2105387148826106</v>
      </c>
      <c r="C27" s="32">
        <f>'SEKTÖR (TL)'!D27</f>
        <v>7.735431257366737</v>
      </c>
      <c r="D27" s="32">
        <f>'SEKTÖR (U S D)'!H27</f>
        <v>-1.1979447072729237</v>
      </c>
      <c r="E27" s="32">
        <f>'SEKTÖR (TL)'!H27</f>
        <v>-1.0267584947715458</v>
      </c>
      <c r="F27" s="32">
        <f>'SEKTÖR (U S D)'!L27</f>
        <v>5.595439641504094</v>
      </c>
      <c r="G27" s="32">
        <f>'SEKTÖR (TL)'!L27</f>
        <v>7.14875303934235</v>
      </c>
    </row>
    <row r="28" spans="1:7" ht="14.25">
      <c r="A28" s="42" t="s">
        <v>14</v>
      </c>
      <c r="B28" s="33">
        <f>'SEKTÖR (U S D)'!D28</f>
        <v>6.2105387148826106</v>
      </c>
      <c r="C28" s="33">
        <f>'SEKTÖR (TL)'!D28</f>
        <v>7.735431257366737</v>
      </c>
      <c r="D28" s="33">
        <f>'SEKTÖR (U S D)'!H28</f>
        <v>-1.1979447072729237</v>
      </c>
      <c r="E28" s="33">
        <f>'SEKTÖR (TL)'!H28</f>
        <v>-1.0267584947715458</v>
      </c>
      <c r="F28" s="33">
        <f>'SEKTÖR (U S D)'!L28</f>
        <v>5.595439641504094</v>
      </c>
      <c r="G28" s="33">
        <f>'SEKTÖR (TL)'!L28</f>
        <v>7.14875303934235</v>
      </c>
    </row>
    <row r="29" spans="1:7" s="56" customFormat="1" ht="15.75">
      <c r="A29" s="41" t="s">
        <v>78</v>
      </c>
      <c r="B29" s="32">
        <f>'SEKTÖR (U S D)'!D29</f>
        <v>5.536168428628298</v>
      </c>
      <c r="C29" s="32">
        <f>'SEKTÖR (TL)'!D29</f>
        <v>7.0513788601578655</v>
      </c>
      <c r="D29" s="32">
        <f>'SEKTÖR (U S D)'!H29</f>
        <v>2.4638743237032665</v>
      </c>
      <c r="E29" s="32">
        <f>'SEKTÖR (TL)'!H29</f>
        <v>2.641405069513394</v>
      </c>
      <c r="F29" s="32">
        <f>'SEKTÖR (U S D)'!L29</f>
        <v>0.31910756030269455</v>
      </c>
      <c r="G29" s="32">
        <f>'SEKTÖR (TL)'!L29</f>
        <v>1.7948058893368406</v>
      </c>
    </row>
    <row r="30" spans="1:7" ht="14.25">
      <c r="A30" s="42" t="s">
        <v>15</v>
      </c>
      <c r="B30" s="33">
        <f>'SEKTÖR (U S D)'!D30</f>
        <v>6.77364812658523</v>
      </c>
      <c r="C30" s="33">
        <f>'SEKTÖR (TL)'!D30</f>
        <v>8.306625378486126</v>
      </c>
      <c r="D30" s="33">
        <f>'SEKTÖR (U S D)'!H30</f>
        <v>7.6648047169163345</v>
      </c>
      <c r="E30" s="33">
        <f>'SEKTÖR (TL)'!H30</f>
        <v>7.851346687977405</v>
      </c>
      <c r="F30" s="33">
        <f>'SEKTÖR (U S D)'!L30</f>
        <v>3.528668380772316</v>
      </c>
      <c r="G30" s="33">
        <f>'SEKTÖR (TL)'!L30</f>
        <v>5.0515794856662835</v>
      </c>
    </row>
    <row r="31" spans="1:7" ht="14.25">
      <c r="A31" s="42" t="s">
        <v>119</v>
      </c>
      <c r="B31" s="33">
        <f>'SEKTÖR (U S D)'!D31</f>
        <v>11.638701646773415</v>
      </c>
      <c r="C31" s="33">
        <f>'SEKTÖR (TL)'!D31</f>
        <v>13.24152774721124</v>
      </c>
      <c r="D31" s="33">
        <f>'SEKTÖR (U S D)'!H31</f>
        <v>4.030840635822481</v>
      </c>
      <c r="E31" s="33">
        <f>'SEKTÖR (TL)'!H31</f>
        <v>4.2110863355603865</v>
      </c>
      <c r="F31" s="33">
        <f>'SEKTÖR (U S D)'!L31</f>
        <v>-3.4802359575291097</v>
      </c>
      <c r="G31" s="33">
        <f>'SEKTÖR (TL)'!L31</f>
        <v>-2.060426132859097</v>
      </c>
    </row>
    <row r="32" spans="1:7" ht="14.25">
      <c r="A32" s="42" t="s">
        <v>120</v>
      </c>
      <c r="B32" s="33">
        <f>'SEKTÖR (U S D)'!D32</f>
        <v>112.89861703297117</v>
      </c>
      <c r="C32" s="33">
        <f>'SEKTÖR (TL)'!D32</f>
        <v>115.95525827918745</v>
      </c>
      <c r="D32" s="33">
        <f>'SEKTÖR (U S D)'!H32</f>
        <v>28.380490094583404</v>
      </c>
      <c r="E32" s="33">
        <f>'SEKTÖR (TL)'!H32</f>
        <v>28.602924433557913</v>
      </c>
      <c r="F32" s="33">
        <f>'SEKTÖR (U S D)'!L32</f>
        <v>-11.334543126534879</v>
      </c>
      <c r="G32" s="33">
        <f>'SEKTÖR (TL)'!L32</f>
        <v>-10.030270493601314</v>
      </c>
    </row>
    <row r="33" spans="1:7" ht="14.25">
      <c r="A33" s="42" t="s">
        <v>32</v>
      </c>
      <c r="B33" s="33">
        <f>'SEKTÖR (U S D)'!D33</f>
        <v>-1.6670003205576285</v>
      </c>
      <c r="C33" s="33">
        <f>'SEKTÖR (TL)'!D33</f>
        <v>-0.2552076707359184</v>
      </c>
      <c r="D33" s="33">
        <f>'SEKTÖR (U S D)'!H33</f>
        <v>-9.280380214487767</v>
      </c>
      <c r="E33" s="33">
        <f>'SEKTÖR (TL)'!H33</f>
        <v>-9.123197774662653</v>
      </c>
      <c r="F33" s="33">
        <f>'SEKTÖR (U S D)'!L33</f>
        <v>-5.643552065714883</v>
      </c>
      <c r="G33" s="33">
        <f>'SEKTÖR (TL)'!L33</f>
        <v>-4.2555647127918785</v>
      </c>
    </row>
    <row r="34" spans="1:7" ht="14.25">
      <c r="A34" s="42" t="s">
        <v>31</v>
      </c>
      <c r="B34" s="33">
        <f>'SEKTÖR (U S D)'!D34</f>
        <v>8.176001248470923</v>
      </c>
      <c r="C34" s="33">
        <f>'SEKTÖR (TL)'!D34</f>
        <v>9.729112451704392</v>
      </c>
      <c r="D34" s="33">
        <f>'SEKTÖR (U S D)'!H34</f>
        <v>9.214124033832364</v>
      </c>
      <c r="E34" s="33">
        <f>'SEKTÖR (TL)'!H34</f>
        <v>9.403350383320895</v>
      </c>
      <c r="F34" s="33">
        <f>'SEKTÖR (U S D)'!L34</f>
        <v>6.861834764814207</v>
      </c>
      <c r="G34" s="33">
        <f>'SEKTÖR (TL)'!L34</f>
        <v>8.433776888653057</v>
      </c>
    </row>
    <row r="35" spans="1:7" ht="14.25">
      <c r="A35" s="42" t="s">
        <v>16</v>
      </c>
      <c r="B35" s="33">
        <f>'SEKTÖR (U S D)'!D35</f>
        <v>6.931945361338042</v>
      </c>
      <c r="C35" s="33">
        <f>'SEKTÖR (TL)'!D35</f>
        <v>8.467195328128547</v>
      </c>
      <c r="D35" s="33">
        <f>'SEKTÖR (U S D)'!H35</f>
        <v>5.706840017655981</v>
      </c>
      <c r="E35" s="33">
        <f>'SEKTÖR (TL)'!H35</f>
        <v>5.889989583973196</v>
      </c>
      <c r="F35" s="33">
        <f>'SEKTÖR (U S D)'!L35</f>
        <v>2.6405018024377678</v>
      </c>
      <c r="G35" s="33">
        <f>'SEKTÖR (TL)'!L35</f>
        <v>4.150347939277019</v>
      </c>
    </row>
    <row r="36" spans="1:7" ht="14.25">
      <c r="A36" s="42" t="s">
        <v>136</v>
      </c>
      <c r="B36" s="33">
        <f>'SEKTÖR (U S D)'!D36</f>
        <v>-5.1419220760137865</v>
      </c>
      <c r="C36" s="33">
        <f>'SEKTÖR (TL)'!D36</f>
        <v>-3.780019788624321</v>
      </c>
      <c r="D36" s="33">
        <f>'SEKTÖR (U S D)'!H36</f>
        <v>-3.409901433202424</v>
      </c>
      <c r="E36" s="33">
        <f>'SEKTÖR (TL)'!H36</f>
        <v>-3.242547696584333</v>
      </c>
      <c r="F36" s="33">
        <f>'SEKTÖR (U S D)'!L36</f>
        <v>-0.8482976389781665</v>
      </c>
      <c r="G36" s="33">
        <f>'SEKTÖR (TL)'!L36</f>
        <v>0.6102281100382849</v>
      </c>
    </row>
    <row r="37" spans="1:7" ht="14.25">
      <c r="A37" s="42" t="s">
        <v>145</v>
      </c>
      <c r="B37" s="33">
        <f>'SEKTÖR (U S D)'!D37</f>
        <v>0.706411360429452</v>
      </c>
      <c r="C37" s="33">
        <f>'SEKTÖR (TL)'!D37</f>
        <v>2.1522797038346146</v>
      </c>
      <c r="D37" s="33">
        <f>'SEKTÖR (U S D)'!H37</f>
        <v>4.258478518505642</v>
      </c>
      <c r="E37" s="33">
        <f>'SEKTÖR (TL)'!H37</f>
        <v>4.439118627720581</v>
      </c>
      <c r="F37" s="33">
        <f>'SEKTÖR (U S D)'!L37</f>
        <v>-0.12552499933407577</v>
      </c>
      <c r="G37" s="33">
        <f>'SEKTÖR (TL)'!L37</f>
        <v>1.343632765880819</v>
      </c>
    </row>
    <row r="38" spans="1:7" ht="14.25">
      <c r="A38" s="69" t="s">
        <v>144</v>
      </c>
      <c r="B38" s="33">
        <f>'SEKTÖR (U S D)'!D38</f>
        <v>26.66399666234399</v>
      </c>
      <c r="C38" s="33">
        <f>'SEKTÖR (TL)'!D38</f>
        <v>28.482544861502863</v>
      </c>
      <c r="D38" s="33">
        <f>'SEKTÖR (U S D)'!H38</f>
        <v>7.744159942573704</v>
      </c>
      <c r="E38" s="33">
        <f>'SEKTÖR (TL)'!H38</f>
        <v>7.930839405921566</v>
      </c>
      <c r="F38" s="33">
        <f>'SEKTÖR (U S D)'!L38</f>
        <v>24.138219447222227</v>
      </c>
      <c r="G38" s="33">
        <f>'SEKTÖR (TL)'!L38</f>
        <v>25.96429792282494</v>
      </c>
    </row>
    <row r="39" spans="1:7" ht="15" thickBot="1">
      <c r="A39" s="42" t="s">
        <v>79</v>
      </c>
      <c r="B39" s="33">
        <f>'SEKTÖR (U S D)'!D41</f>
        <v>36.831940569823644</v>
      </c>
      <c r="C39" s="33">
        <f>'SEKTÖR (TL)'!D41</f>
        <v>38.79647260471593</v>
      </c>
      <c r="D39" s="33">
        <f>'SEKTÖR (U S D)'!H39</f>
        <v>7.703792355350232</v>
      </c>
      <c r="E39" s="33">
        <f>'SEKTÖR (TL)'!H39</f>
        <v>7.890401877092682</v>
      </c>
      <c r="F39" s="33">
        <f>'SEKTÖR (U S D)'!L39</f>
        <v>20.643121420461362</v>
      </c>
      <c r="G39" s="33">
        <f>'SEKTÖR (TL)'!L39</f>
        <v>22.41778685578358</v>
      </c>
    </row>
    <row r="40" spans="1:7" ht="18" thickBot="1" thickTop="1">
      <c r="A40" s="44" t="s">
        <v>17</v>
      </c>
      <c r="B40" s="52">
        <f>'SEKTÖR (U S D)'!D42</f>
        <v>41.17355515616601</v>
      </c>
      <c r="C40" s="52">
        <f>'SEKTÖR (TL)'!D42</f>
        <v>43.20042088962683</v>
      </c>
      <c r="D40" s="52">
        <f>'SEKTÖR (U S D)'!H40</f>
        <v>7.423519770354034</v>
      </c>
      <c r="E40" s="52">
        <f>'SEKTÖR (TL)'!H40</f>
        <v>7.609643686790498</v>
      </c>
      <c r="F40" s="52">
        <f>'SEKTÖR (U S D)'!L40</f>
        <v>4.0977469374332385</v>
      </c>
      <c r="G40" s="52">
        <f>'SEKTÖR (TL)'!L40</f>
        <v>5.629029212043283</v>
      </c>
    </row>
    <row r="41" spans="1:7" ht="14.25">
      <c r="A41" s="42" t="s">
        <v>82</v>
      </c>
      <c r="B41" s="33">
        <f>'SEKTÖR (U S D)'!D43</f>
        <v>41.17355515616601</v>
      </c>
      <c r="C41" s="33">
        <f>'SEKTÖR (TL)'!D43</f>
        <v>43.20042088962683</v>
      </c>
      <c r="D41" s="33">
        <f>'SEKTÖR (U S D)'!H41</f>
        <v>39.927734457415106</v>
      </c>
      <c r="E41" s="33">
        <f>'SEKTÖR (TL)'!H41</f>
        <v>40.170175759012466</v>
      </c>
      <c r="F41" s="33">
        <f>'SEKTÖR (U S D)'!L41</f>
        <v>32.51547145114479</v>
      </c>
      <c r="G41" s="33">
        <f>'SEKTÖR (TL)'!L41</f>
        <v>34.464779659195564</v>
      </c>
    </row>
    <row r="42" spans="1:7" ht="18">
      <c r="A42" s="2" t="s">
        <v>18</v>
      </c>
      <c r="B42" s="1">
        <f>'SEKTÖR (U S D)'!D44</f>
        <v>8.584987648875117</v>
      </c>
      <c r="C42" s="1">
        <f>'SEKTÖR (TL)'!D44</f>
        <v>10.143970777055959</v>
      </c>
      <c r="D42" s="1">
        <f>'SEKTÖR (U S D)'!H42</f>
        <v>36.82144289832525</v>
      </c>
      <c r="E42" s="1">
        <f>'SEKTÖR (TL)'!H42</f>
        <v>37.05850218347215</v>
      </c>
      <c r="F42" s="1">
        <f>'SEKTÖR (U S D)'!L42</f>
        <v>21.13025582739748</v>
      </c>
      <c r="G42" s="1">
        <f>'SEKTÖR (TL)'!L42</f>
        <v>22.912087030516187</v>
      </c>
    </row>
    <row r="43" spans="1:7" ht="14.25">
      <c r="A43" s="90" t="s">
        <v>122</v>
      </c>
      <c r="B43" s="98"/>
      <c r="C43" s="98"/>
      <c r="D43" s="92">
        <f>'SEKTÖR (U S D)'!H43</f>
        <v>36.82144289832525</v>
      </c>
      <c r="E43" s="92">
        <f>'SEKTÖR (TL)'!H43</f>
        <v>37.05850218347215</v>
      </c>
      <c r="F43" s="92">
        <f>'SEKTÖR (U S D)'!L43</f>
        <v>21.13025582739748</v>
      </c>
      <c r="G43" s="92">
        <f>'SEKTÖR (TL)'!L43</f>
        <v>22.912087030516187</v>
      </c>
    </row>
    <row r="44" spans="1:7" s="38" customFormat="1" ht="18.75" thickBot="1">
      <c r="A44" s="131" t="s">
        <v>18</v>
      </c>
      <c r="B44" s="132">
        <f>'SEKTÖR (U S D)'!D46</f>
        <v>8.584987648875117</v>
      </c>
      <c r="C44" s="132">
        <f>'SEKTÖR (TL)'!D46</f>
        <v>10.143970777055959</v>
      </c>
      <c r="D44" s="132">
        <f>'SEKTÖR (U S D)'!H44</f>
        <v>4.533862538882598</v>
      </c>
      <c r="E44" s="132">
        <f>'SEKTÖR (TL)'!H44</f>
        <v>4.714979783388829</v>
      </c>
      <c r="F44" s="132">
        <f>'SEKTÖR (U S D)'!L44</f>
        <v>2.9641060022544368</v>
      </c>
      <c r="G44" s="132">
        <f>'SEKTÖR (TL)'!L44</f>
        <v>4.478712370604436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5">
      <selection activeCell="K22" sqref="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171</v>
      </c>
    </row>
    <row r="5" ht="13.5" thickBot="1"/>
    <row r="6" spans="1:17" ht="24" thickBot="1" thickTop="1">
      <c r="A6" s="177" t="s">
        <v>114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9"/>
    </row>
    <row r="7" spans="1:17" ht="24" customHeight="1" thickBot="1" thickTop="1">
      <c r="A7" s="10"/>
      <c r="B7" s="167" t="s">
        <v>24</v>
      </c>
      <c r="C7" s="168"/>
      <c r="D7" s="168"/>
      <c r="E7" s="170"/>
      <c r="F7" s="167" t="s">
        <v>177</v>
      </c>
      <c r="G7" s="168"/>
      <c r="H7" s="168"/>
      <c r="I7" s="170"/>
      <c r="J7" s="167" t="s">
        <v>159</v>
      </c>
      <c r="K7" s="168"/>
      <c r="L7" s="168"/>
      <c r="M7" s="170"/>
      <c r="N7" s="167" t="s">
        <v>113</v>
      </c>
      <c r="O7" s="168"/>
      <c r="P7" s="168"/>
      <c r="Q7" s="170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161</v>
      </c>
      <c r="E8" s="68" t="s">
        <v>162</v>
      </c>
      <c r="F8" s="66">
        <v>2012</v>
      </c>
      <c r="G8" s="147">
        <v>2013</v>
      </c>
      <c r="H8" s="68" t="s">
        <v>161</v>
      </c>
      <c r="I8" s="66" t="s">
        <v>162</v>
      </c>
      <c r="J8" s="65" t="s">
        <v>157</v>
      </c>
      <c r="K8" s="66" t="s">
        <v>158</v>
      </c>
      <c r="L8" s="67" t="s">
        <v>161</v>
      </c>
      <c r="M8" s="68" t="s">
        <v>162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120309.889</v>
      </c>
      <c r="C9" s="16">
        <v>151984.918</v>
      </c>
      <c r="D9" s="43">
        <f aca="true" t="shared" si="0" ref="D9:D22">(C9-B9)/B9*100</f>
        <v>26.327868193777498</v>
      </c>
      <c r="E9" s="13">
        <f aca="true" t="shared" si="1" ref="E9:E22">C9/C$22*100</f>
        <v>1.1946042055434591</v>
      </c>
      <c r="F9" s="71">
        <v>502169.973</v>
      </c>
      <c r="G9" s="16">
        <v>619495.604</v>
      </c>
      <c r="H9" s="43">
        <f aca="true" t="shared" si="2" ref="H9:H22">(G9-F9)/F9*100</f>
        <v>23.363728878309505</v>
      </c>
      <c r="I9" s="13">
        <f aca="true" t="shared" si="3" ref="I9:I22">G9/G$22*100</f>
        <v>1.038665573523914</v>
      </c>
      <c r="J9" s="71">
        <v>1097207.254</v>
      </c>
      <c r="K9" s="16">
        <v>1379306.745</v>
      </c>
      <c r="L9" s="43">
        <f aca="true" t="shared" si="4" ref="L9:L22">(K9-J9)/J9*100</f>
        <v>25.710684100161824</v>
      </c>
      <c r="M9" s="13">
        <f aca="true" t="shared" si="5" ref="M9:M22">K9/K$22*100</f>
        <v>0.9832302642866096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1021652.383</v>
      </c>
      <c r="C10" s="16">
        <v>1067812.157</v>
      </c>
      <c r="D10" s="43">
        <f t="shared" si="0"/>
        <v>4.518148713602115</v>
      </c>
      <c r="E10" s="13">
        <f t="shared" si="1"/>
        <v>8.393022875352884</v>
      </c>
      <c r="F10" s="71">
        <v>5551917.881</v>
      </c>
      <c r="G10" s="16">
        <v>5255496.394</v>
      </c>
      <c r="H10" s="43">
        <f t="shared" si="2"/>
        <v>-5.3390826981505874</v>
      </c>
      <c r="I10" s="13">
        <f t="shared" si="3"/>
        <v>8.811528509614527</v>
      </c>
      <c r="J10" s="71">
        <v>12757766.816</v>
      </c>
      <c r="K10" s="16">
        <v>12792653.596999997</v>
      </c>
      <c r="L10" s="43">
        <f t="shared" si="4"/>
        <v>0.27345523321718657</v>
      </c>
      <c r="M10" s="13">
        <f t="shared" si="5"/>
        <v>9.119163828279078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277787.485</v>
      </c>
      <c r="C11" s="16">
        <v>302829.789</v>
      </c>
      <c r="D11" s="43">
        <f t="shared" si="0"/>
        <v>9.014914404801212</v>
      </c>
      <c r="E11" s="13">
        <f t="shared" si="1"/>
        <v>2.3802476210385453</v>
      </c>
      <c r="F11" s="71">
        <v>1320434.7110000001</v>
      </c>
      <c r="G11" s="16">
        <v>1279484.1460000002</v>
      </c>
      <c r="H11" s="43">
        <f t="shared" si="2"/>
        <v>-3.1012941918943495</v>
      </c>
      <c r="I11" s="13">
        <f t="shared" si="3"/>
        <v>2.145222864761193</v>
      </c>
      <c r="J11" s="71">
        <v>3314959.0319999997</v>
      </c>
      <c r="K11" s="16">
        <v>3163042.444</v>
      </c>
      <c r="L11" s="43">
        <f t="shared" si="4"/>
        <v>-4.582759139208558</v>
      </c>
      <c r="M11" s="13">
        <f t="shared" si="5"/>
        <v>2.254755201798048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149968.664</v>
      </c>
      <c r="C12" s="16">
        <v>171866.283</v>
      </c>
      <c r="D12" s="43">
        <f t="shared" si="0"/>
        <v>14.60146300963247</v>
      </c>
      <c r="E12" s="13">
        <f t="shared" si="1"/>
        <v>1.3508720941832026</v>
      </c>
      <c r="F12" s="71">
        <v>690571.796</v>
      </c>
      <c r="G12" s="16">
        <v>836038.233</v>
      </c>
      <c r="H12" s="43">
        <f t="shared" si="2"/>
        <v>21.064636268464117</v>
      </c>
      <c r="I12" s="13">
        <f t="shared" si="3"/>
        <v>1.401727671931736</v>
      </c>
      <c r="J12" s="71">
        <v>1703400.6040000003</v>
      </c>
      <c r="K12" s="16">
        <v>1964182.8020000001</v>
      </c>
      <c r="L12" s="43">
        <f t="shared" si="4"/>
        <v>15.30950484505052</v>
      </c>
      <c r="M12" s="13">
        <f t="shared" si="5"/>
        <v>1.400155536481244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102451.791</v>
      </c>
      <c r="C13" s="16">
        <v>120228.861</v>
      </c>
      <c r="D13" s="43">
        <f t="shared" si="0"/>
        <v>17.351643955155463</v>
      </c>
      <c r="E13" s="13">
        <f t="shared" si="1"/>
        <v>0.9450010229192609</v>
      </c>
      <c r="F13" s="71">
        <v>436914.05299999996</v>
      </c>
      <c r="G13" s="16">
        <v>519710.302</v>
      </c>
      <c r="H13" s="43">
        <f t="shared" si="2"/>
        <v>18.950237107617156</v>
      </c>
      <c r="I13" s="13">
        <f t="shared" si="3"/>
        <v>0.8713624364848868</v>
      </c>
      <c r="J13" s="71">
        <v>1090447.379</v>
      </c>
      <c r="K13" s="16">
        <v>1200033.979</v>
      </c>
      <c r="L13" s="43">
        <f t="shared" si="4"/>
        <v>10.049691723822292</v>
      </c>
      <c r="M13" s="13">
        <f t="shared" si="5"/>
        <v>0.8554367841687613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944436.344</v>
      </c>
      <c r="C14" s="16">
        <v>1034575.211</v>
      </c>
      <c r="D14" s="43">
        <f t="shared" si="0"/>
        <v>9.544197189429632</v>
      </c>
      <c r="E14" s="13">
        <f t="shared" si="1"/>
        <v>8.13177987839301</v>
      </c>
      <c r="F14" s="71">
        <v>4839834.3379999995</v>
      </c>
      <c r="G14" s="16">
        <v>4962991.973</v>
      </c>
      <c r="H14" s="43">
        <f t="shared" si="2"/>
        <v>2.544666333577319</v>
      </c>
      <c r="I14" s="13">
        <f t="shared" si="3"/>
        <v>8.321106511081274</v>
      </c>
      <c r="J14" s="71">
        <v>11558904.897000002</v>
      </c>
      <c r="K14" s="16">
        <v>11550661.763</v>
      </c>
      <c r="L14" s="43">
        <f t="shared" si="4"/>
        <v>-0.07131414328134925</v>
      </c>
      <c r="M14" s="13">
        <f t="shared" si="5"/>
        <v>8.233817647226633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674682.92</v>
      </c>
      <c r="C15" s="16">
        <v>812670.82</v>
      </c>
      <c r="D15" s="43">
        <f t="shared" si="0"/>
        <v>20.452259262765967</v>
      </c>
      <c r="E15" s="13">
        <f t="shared" si="1"/>
        <v>6.387607349924362</v>
      </c>
      <c r="F15" s="71">
        <v>3164437.3449999997</v>
      </c>
      <c r="G15" s="16">
        <v>3769520.0659999996</v>
      </c>
      <c r="H15" s="43">
        <f t="shared" si="2"/>
        <v>19.12133675062541</v>
      </c>
      <c r="I15" s="13">
        <f t="shared" si="3"/>
        <v>6.320094438090301</v>
      </c>
      <c r="J15" s="71">
        <v>7463900.213</v>
      </c>
      <c r="K15" s="16">
        <v>8813350.701000001</v>
      </c>
      <c r="L15" s="43">
        <f t="shared" si="4"/>
        <v>18.079696264556702</v>
      </c>
      <c r="M15" s="13">
        <f t="shared" si="5"/>
        <v>6.28254242242164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456470.889</v>
      </c>
      <c r="C16" s="16">
        <v>552755.406</v>
      </c>
      <c r="D16" s="43">
        <f t="shared" si="0"/>
        <v>21.093243692041867</v>
      </c>
      <c r="E16" s="13">
        <f t="shared" si="1"/>
        <v>4.344667492892171</v>
      </c>
      <c r="F16" s="71">
        <v>2259309.049</v>
      </c>
      <c r="G16" s="16">
        <v>2604565.187</v>
      </c>
      <c r="H16" s="43">
        <f t="shared" si="2"/>
        <v>15.281492284236842</v>
      </c>
      <c r="I16" s="13">
        <f t="shared" si="3"/>
        <v>4.366894900090001</v>
      </c>
      <c r="J16" s="71">
        <v>5693235.742000001</v>
      </c>
      <c r="K16" s="16">
        <v>6131187.459000001</v>
      </c>
      <c r="L16" s="43">
        <f t="shared" si="4"/>
        <v>7.692492228437923</v>
      </c>
      <c r="M16" s="13">
        <f t="shared" si="5"/>
        <v>4.370578979299719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3552417.043</v>
      </c>
      <c r="C17" s="16">
        <v>3697336.361</v>
      </c>
      <c r="D17" s="43">
        <f t="shared" si="0"/>
        <v>4.079456782405712</v>
      </c>
      <c r="E17" s="13">
        <f t="shared" si="1"/>
        <v>29.061130698240394</v>
      </c>
      <c r="F17" s="71">
        <v>16818284.91</v>
      </c>
      <c r="G17" s="16">
        <v>16900043.562</v>
      </c>
      <c r="H17" s="43">
        <f t="shared" si="2"/>
        <v>0.4861295455363935</v>
      </c>
      <c r="I17" s="13">
        <f t="shared" si="3"/>
        <v>28.335138014803178</v>
      </c>
      <c r="J17" s="71">
        <v>39687751.375999995</v>
      </c>
      <c r="K17" s="16">
        <v>40571529.988</v>
      </c>
      <c r="L17" s="43">
        <f t="shared" si="4"/>
        <v>2.2268296422922127</v>
      </c>
      <c r="M17" s="13">
        <f t="shared" si="5"/>
        <v>28.92116369126676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1539003.528</v>
      </c>
      <c r="C18" s="16">
        <v>1652228.167</v>
      </c>
      <c r="D18" s="43">
        <f t="shared" si="0"/>
        <v>7.357009710506652</v>
      </c>
      <c r="E18" s="13">
        <f t="shared" si="1"/>
        <v>12.986543288562096</v>
      </c>
      <c r="F18" s="71">
        <v>7593337.633</v>
      </c>
      <c r="G18" s="16">
        <v>8128983.737</v>
      </c>
      <c r="H18" s="43">
        <f t="shared" si="2"/>
        <v>7.054158920474271</v>
      </c>
      <c r="I18" s="13">
        <f t="shared" si="3"/>
        <v>13.629306650185164</v>
      </c>
      <c r="J18" s="71">
        <v>18445319.72</v>
      </c>
      <c r="K18" s="16">
        <v>19225314.72</v>
      </c>
      <c r="L18" s="43">
        <f t="shared" si="4"/>
        <v>4.228687883107076</v>
      </c>
      <c r="M18" s="13">
        <f t="shared" si="5"/>
        <v>13.704646440439792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117240.265</v>
      </c>
      <c r="C19" s="16">
        <v>94270.334</v>
      </c>
      <c r="D19" s="43">
        <f t="shared" si="0"/>
        <v>-19.592186182793085</v>
      </c>
      <c r="E19" s="13">
        <f t="shared" si="1"/>
        <v>0.7409665309974148</v>
      </c>
      <c r="F19" s="71">
        <v>573373.002</v>
      </c>
      <c r="G19" s="16">
        <v>546437.813</v>
      </c>
      <c r="H19" s="43">
        <f t="shared" si="2"/>
        <v>-4.6976730515818765</v>
      </c>
      <c r="I19" s="13">
        <f t="shared" si="3"/>
        <v>0.9161746116842472</v>
      </c>
      <c r="J19" s="71">
        <v>1490480.374</v>
      </c>
      <c r="K19" s="16">
        <v>1444331.181</v>
      </c>
      <c r="L19" s="43">
        <f t="shared" si="4"/>
        <v>-3.096263044118417</v>
      </c>
      <c r="M19" s="13">
        <f t="shared" si="5"/>
        <v>1.029582530470422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993869.826</v>
      </c>
      <c r="C20" s="16">
        <v>1060237.649</v>
      </c>
      <c r="D20" s="43">
        <f t="shared" si="0"/>
        <v>6.677717872481217</v>
      </c>
      <c r="E20" s="13">
        <f t="shared" si="1"/>
        <v>8.333487105417326</v>
      </c>
      <c r="F20" s="71">
        <v>4362401.837</v>
      </c>
      <c r="G20" s="16">
        <v>4727688.882</v>
      </c>
      <c r="H20" s="43">
        <f t="shared" si="2"/>
        <v>8.373530423121355</v>
      </c>
      <c r="I20" s="13">
        <f t="shared" si="3"/>
        <v>7.926590039313922</v>
      </c>
      <c r="J20" s="71">
        <v>10411787.367999999</v>
      </c>
      <c r="K20" s="16">
        <v>11065098.531000001</v>
      </c>
      <c r="L20" s="43">
        <f t="shared" si="4"/>
        <v>6.274726326124513</v>
      </c>
      <c r="M20" s="13">
        <f t="shared" si="5"/>
        <v>7.887686906796433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1766445.605</v>
      </c>
      <c r="C21" s="76">
        <v>2003821.066</v>
      </c>
      <c r="D21" s="77">
        <f t="shared" si="0"/>
        <v>13.438028339400812</v>
      </c>
      <c r="E21" s="78">
        <f t="shared" si="1"/>
        <v>15.750069836535872</v>
      </c>
      <c r="F21" s="75">
        <v>8943561.618</v>
      </c>
      <c r="G21" s="76">
        <v>9492957.707</v>
      </c>
      <c r="H21" s="77">
        <f t="shared" si="2"/>
        <v>6.142922836180539</v>
      </c>
      <c r="I21" s="78">
        <f t="shared" si="3"/>
        <v>15.916187778435656</v>
      </c>
      <c r="J21" s="75">
        <v>21383991.385999996</v>
      </c>
      <c r="K21" s="76">
        <v>20982492.552</v>
      </c>
      <c r="L21" s="77">
        <f t="shared" si="4"/>
        <v>-1.8775673201161813</v>
      </c>
      <c r="M21" s="78">
        <f t="shared" si="5"/>
        <v>14.95723976706485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11716736.632000001</v>
      </c>
      <c r="C22" s="85">
        <v>12722617.022</v>
      </c>
      <c r="D22" s="86">
        <f t="shared" si="0"/>
        <v>8.58498762575923</v>
      </c>
      <c r="E22" s="87">
        <f t="shared" si="1"/>
        <v>100</v>
      </c>
      <c r="F22" s="84">
        <v>57056548.146</v>
      </c>
      <c r="G22" s="85">
        <v>59643413.606</v>
      </c>
      <c r="H22" s="86">
        <f t="shared" si="2"/>
        <v>4.53386253472706</v>
      </c>
      <c r="I22" s="87">
        <f t="shared" si="3"/>
        <v>100</v>
      </c>
      <c r="J22" s="84">
        <v>136099152.161</v>
      </c>
      <c r="K22" s="85">
        <v>140283186.462</v>
      </c>
      <c r="L22" s="86">
        <f t="shared" si="4"/>
        <v>3.0742544935551464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59"/>
  <sheetViews>
    <sheetView zoomScalePageLayoutView="0" workbookViewId="0" topLeftCell="C13">
      <selection activeCell="C21" sqref="C2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1" ht="12.75">
      <c r="C21" s="62" t="s">
        <v>179</v>
      </c>
    </row>
    <row r="23" spans="8:9" ht="12.75">
      <c r="H23" s="19"/>
      <c r="I23" s="19"/>
    </row>
    <row r="24" spans="8:9" ht="12.75">
      <c r="H24" s="19"/>
      <c r="I24" s="19"/>
    </row>
    <row r="25" spans="8:14" ht="12.75">
      <c r="H25" s="180"/>
      <c r="I25" s="180"/>
      <c r="N25" t="s">
        <v>72</v>
      </c>
    </row>
    <row r="26" spans="8:9" ht="12.75">
      <c r="H26" s="180"/>
      <c r="I26" s="180"/>
    </row>
    <row r="27" ht="12.75" customHeight="1"/>
    <row r="28" ht="12.75" customHeight="1"/>
    <row r="29" ht="9.75" customHeight="1"/>
    <row r="36" spans="8:9" ht="12.75">
      <c r="H36" s="19"/>
      <c r="I36" s="19"/>
    </row>
    <row r="37" spans="8:9" ht="12.75">
      <c r="H37" s="19"/>
      <c r="I37" s="19"/>
    </row>
    <row r="38" spans="8:9" ht="12.75">
      <c r="H38" s="180"/>
      <c r="I38" s="180"/>
    </row>
    <row r="39" spans="8:9" ht="12.75">
      <c r="H39" s="180"/>
      <c r="I39" s="180"/>
    </row>
    <row r="40" ht="12.75" customHeight="1"/>
    <row r="41" ht="13.5" customHeight="1"/>
    <row r="42" ht="12.75" customHeight="1"/>
    <row r="48" spans="8:9" ht="12.75">
      <c r="H48" s="19"/>
      <c r="I48" s="19"/>
    </row>
    <row r="49" spans="8:9" ht="12.75">
      <c r="H49" s="19"/>
      <c r="I49" s="19"/>
    </row>
    <row r="50" spans="8:9" ht="12.75">
      <c r="H50" s="180"/>
      <c r="I50" s="180"/>
    </row>
    <row r="51" spans="8:9" ht="12.75">
      <c r="H51" s="180"/>
      <c r="I51" s="180"/>
    </row>
    <row r="54" ht="15.75" customHeight="1"/>
    <row r="55" ht="12.75" customHeight="1"/>
    <row r="56" ht="12.75" customHeight="1"/>
    <row r="57" ht="12.75" customHeight="1"/>
    <row r="59" ht="12.75">
      <c r="C59" s="18"/>
    </row>
  </sheetData>
  <sheetProtection/>
  <mergeCells count="3">
    <mergeCell ref="H25:I26"/>
    <mergeCell ref="H38:I39"/>
    <mergeCell ref="H50:I51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3:A23"/>
  <sheetViews>
    <sheetView zoomScalePageLayoutView="0" workbookViewId="0" topLeftCell="A1">
      <selection activeCell="A23" sqref="A23"/>
    </sheetView>
  </sheetViews>
  <sheetFormatPr defaultColWidth="9.140625" defaultRowHeight="12.75"/>
  <sheetData>
    <row r="23" ht="12.75">
      <c r="A23" t="s">
        <v>180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165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1038815.715</v>
      </c>
      <c r="D5" s="29">
        <v>1073864.446</v>
      </c>
      <c r="E5" s="29">
        <v>1127184.276</v>
      </c>
      <c r="F5" s="29">
        <v>1036582.565</v>
      </c>
      <c r="G5" s="29">
        <v>1082607.979</v>
      </c>
      <c r="H5" s="29"/>
      <c r="I5" s="29"/>
      <c r="J5" s="29"/>
      <c r="K5" s="29"/>
      <c r="L5" s="29"/>
      <c r="M5" s="29"/>
      <c r="N5" s="29"/>
      <c r="O5" s="29">
        <f>SUM(C5:N5)</f>
        <v>5359054.981000001</v>
      </c>
      <c r="P5" s="60">
        <f aca="true" t="shared" si="0" ref="P5:P24">O5/O$26*100</f>
        <v>8.985158052894354</v>
      </c>
    </row>
    <row r="6" spans="1:16" ht="12.75">
      <c r="A6" s="59" t="s">
        <v>86</v>
      </c>
      <c r="B6" s="28" t="s">
        <v>66</v>
      </c>
      <c r="C6" s="29">
        <v>879917.42</v>
      </c>
      <c r="D6" s="29">
        <v>840689.2</v>
      </c>
      <c r="E6" s="29">
        <v>925783.031</v>
      </c>
      <c r="F6" s="29">
        <v>908201.48</v>
      </c>
      <c r="G6" s="29">
        <v>986761.176</v>
      </c>
      <c r="H6" s="29"/>
      <c r="I6" s="29"/>
      <c r="J6" s="29"/>
      <c r="K6" s="29"/>
      <c r="L6" s="29"/>
      <c r="M6" s="29"/>
      <c r="N6" s="29"/>
      <c r="O6" s="29">
        <f aca="true" t="shared" si="1" ref="O6:O24">SUM(C6:N6)</f>
        <v>4541352.307</v>
      </c>
      <c r="P6" s="60">
        <f t="shared" si="0"/>
        <v>7.61417234884521</v>
      </c>
    </row>
    <row r="7" spans="1:16" ht="12.75">
      <c r="A7" s="59" t="s">
        <v>87</v>
      </c>
      <c r="B7" s="28" t="s">
        <v>126</v>
      </c>
      <c r="C7" s="29">
        <v>648057.266</v>
      </c>
      <c r="D7" s="29">
        <v>662282.477</v>
      </c>
      <c r="E7" s="29">
        <v>645229.656</v>
      </c>
      <c r="F7" s="29">
        <v>623802.311</v>
      </c>
      <c r="G7" s="29">
        <v>681834.519</v>
      </c>
      <c r="H7" s="29"/>
      <c r="I7" s="29"/>
      <c r="J7" s="29"/>
      <c r="K7" s="29"/>
      <c r="L7" s="29"/>
      <c r="M7" s="29"/>
      <c r="N7" s="29"/>
      <c r="O7" s="29">
        <f t="shared" si="1"/>
        <v>3261206.229</v>
      </c>
      <c r="P7" s="60">
        <f t="shared" si="0"/>
        <v>5.467839668474671</v>
      </c>
    </row>
    <row r="8" spans="1:16" ht="12.75">
      <c r="A8" s="59" t="s">
        <v>88</v>
      </c>
      <c r="B8" s="28" t="s">
        <v>131</v>
      </c>
      <c r="C8" s="29">
        <v>544321.123</v>
      </c>
      <c r="D8" s="29">
        <v>589680.645</v>
      </c>
      <c r="E8" s="29">
        <v>583117.958</v>
      </c>
      <c r="F8" s="29">
        <v>582841.89</v>
      </c>
      <c r="G8" s="29">
        <v>591865.62</v>
      </c>
      <c r="H8" s="29"/>
      <c r="I8" s="29"/>
      <c r="J8" s="29"/>
      <c r="K8" s="29"/>
      <c r="L8" s="29"/>
      <c r="M8" s="29"/>
      <c r="N8" s="29"/>
      <c r="O8" s="29">
        <f t="shared" si="1"/>
        <v>2891827.2360000005</v>
      </c>
      <c r="P8" s="60">
        <f t="shared" si="0"/>
        <v>4.8485273745551485</v>
      </c>
    </row>
    <row r="9" spans="1:16" ht="12.75">
      <c r="A9" s="59" t="s">
        <v>89</v>
      </c>
      <c r="B9" s="28" t="s">
        <v>62</v>
      </c>
      <c r="C9" s="29">
        <v>542392.957</v>
      </c>
      <c r="D9" s="29">
        <v>563022.779</v>
      </c>
      <c r="E9" s="29">
        <v>578803.461</v>
      </c>
      <c r="F9" s="29">
        <v>582554.959</v>
      </c>
      <c r="G9" s="29">
        <v>555346.031</v>
      </c>
      <c r="H9" s="29"/>
      <c r="I9" s="29"/>
      <c r="J9" s="29"/>
      <c r="K9" s="29"/>
      <c r="L9" s="29"/>
      <c r="M9" s="29"/>
      <c r="N9" s="29"/>
      <c r="O9" s="29">
        <f t="shared" si="1"/>
        <v>2822120.1870000004</v>
      </c>
      <c r="P9" s="60">
        <f t="shared" si="0"/>
        <v>4.731654370847137</v>
      </c>
    </row>
    <row r="10" spans="1:16" ht="12.75">
      <c r="A10" s="59" t="s">
        <v>90</v>
      </c>
      <c r="B10" s="28" t="s">
        <v>63</v>
      </c>
      <c r="C10" s="29">
        <v>469264.399</v>
      </c>
      <c r="D10" s="29">
        <v>544282.059</v>
      </c>
      <c r="E10" s="29">
        <v>554235.856</v>
      </c>
      <c r="F10" s="29">
        <v>494085.05</v>
      </c>
      <c r="G10" s="29">
        <v>533331.123</v>
      </c>
      <c r="H10" s="29"/>
      <c r="I10" s="29"/>
      <c r="J10" s="29"/>
      <c r="K10" s="29"/>
      <c r="L10" s="29"/>
      <c r="M10" s="29"/>
      <c r="N10" s="29"/>
      <c r="O10" s="29">
        <f t="shared" si="1"/>
        <v>2595198.487</v>
      </c>
      <c r="P10" s="60">
        <f t="shared" si="0"/>
        <v>4.351190399613348</v>
      </c>
    </row>
    <row r="11" spans="1:16" ht="12.75">
      <c r="A11" s="59" t="s">
        <v>91</v>
      </c>
      <c r="B11" s="28" t="s">
        <v>146</v>
      </c>
      <c r="C11" s="29">
        <v>393945.886</v>
      </c>
      <c r="D11" s="29">
        <v>441039.906</v>
      </c>
      <c r="E11" s="29">
        <v>544634.844</v>
      </c>
      <c r="F11" s="29">
        <v>463804.06</v>
      </c>
      <c r="G11" s="29">
        <v>481338.975</v>
      </c>
      <c r="H11" s="29"/>
      <c r="I11" s="29"/>
      <c r="J11" s="29"/>
      <c r="K11" s="29"/>
      <c r="L11" s="29"/>
      <c r="M11" s="29"/>
      <c r="N11" s="29"/>
      <c r="O11" s="29">
        <f t="shared" si="1"/>
        <v>2324763.671</v>
      </c>
      <c r="P11" s="60">
        <f t="shared" si="0"/>
        <v>3.897770986418228</v>
      </c>
    </row>
    <row r="12" spans="1:16" ht="12.75">
      <c r="A12" s="59" t="s">
        <v>92</v>
      </c>
      <c r="B12" s="28" t="s">
        <v>64</v>
      </c>
      <c r="C12" s="29">
        <v>335812.657</v>
      </c>
      <c r="D12" s="29">
        <v>318653.949</v>
      </c>
      <c r="E12" s="29">
        <v>378906.463</v>
      </c>
      <c r="F12" s="29">
        <v>316056.673</v>
      </c>
      <c r="G12" s="29">
        <v>383008.903</v>
      </c>
      <c r="H12" s="29"/>
      <c r="I12" s="29"/>
      <c r="J12" s="29"/>
      <c r="K12" s="29"/>
      <c r="L12" s="29"/>
      <c r="M12" s="29"/>
      <c r="N12" s="29"/>
      <c r="O12" s="29">
        <f t="shared" si="1"/>
        <v>1732438.645</v>
      </c>
      <c r="P12" s="60">
        <f t="shared" si="0"/>
        <v>2.9046604480558007</v>
      </c>
    </row>
    <row r="13" spans="1:16" ht="12.75">
      <c r="A13" s="59" t="s">
        <v>93</v>
      </c>
      <c r="B13" s="28" t="s">
        <v>150</v>
      </c>
      <c r="C13" s="29">
        <v>308178.972</v>
      </c>
      <c r="D13" s="29">
        <v>291573.313</v>
      </c>
      <c r="E13" s="29">
        <v>255617.664</v>
      </c>
      <c r="F13" s="29">
        <v>267229.906</v>
      </c>
      <c r="G13" s="29">
        <v>351057.957</v>
      </c>
      <c r="H13" s="29"/>
      <c r="I13" s="29"/>
      <c r="J13" s="29"/>
      <c r="K13" s="29"/>
      <c r="L13" s="29"/>
      <c r="M13" s="29"/>
      <c r="N13" s="29"/>
      <c r="O13" s="29">
        <f t="shared" si="1"/>
        <v>1473657.812</v>
      </c>
      <c r="P13" s="60">
        <f t="shared" si="0"/>
        <v>2.4707804647736027</v>
      </c>
    </row>
    <row r="14" spans="1:16" ht="12.75">
      <c r="A14" s="59" t="s">
        <v>94</v>
      </c>
      <c r="B14" s="28" t="s">
        <v>140</v>
      </c>
      <c r="C14" s="29">
        <v>328517.644</v>
      </c>
      <c r="D14" s="29">
        <v>302883.952</v>
      </c>
      <c r="E14" s="29">
        <v>302164.977</v>
      </c>
      <c r="F14" s="29">
        <v>324152.411</v>
      </c>
      <c r="G14" s="29">
        <v>340881.235</v>
      </c>
      <c r="H14" s="29"/>
      <c r="I14" s="29"/>
      <c r="J14" s="29"/>
      <c r="K14" s="29"/>
      <c r="L14" s="29"/>
      <c r="M14" s="29"/>
      <c r="N14" s="29"/>
      <c r="O14" s="29">
        <f t="shared" si="1"/>
        <v>1598600.219</v>
      </c>
      <c r="P14" s="60">
        <f t="shared" si="0"/>
        <v>2.6802627855156405</v>
      </c>
    </row>
    <row r="15" spans="1:16" ht="12.75">
      <c r="A15" s="59" t="s">
        <v>95</v>
      </c>
      <c r="B15" s="28" t="s">
        <v>65</v>
      </c>
      <c r="C15" s="29">
        <v>316080.876</v>
      </c>
      <c r="D15" s="29">
        <v>340455.89</v>
      </c>
      <c r="E15" s="29">
        <v>311064.111</v>
      </c>
      <c r="F15" s="29">
        <v>303876.542</v>
      </c>
      <c r="G15" s="29">
        <v>299988.492</v>
      </c>
      <c r="H15" s="29"/>
      <c r="I15" s="29"/>
      <c r="J15" s="29"/>
      <c r="K15" s="29"/>
      <c r="L15" s="29"/>
      <c r="M15" s="29"/>
      <c r="N15" s="29"/>
      <c r="O15" s="29">
        <f t="shared" si="1"/>
        <v>1571465.9110000003</v>
      </c>
      <c r="P15" s="60">
        <f t="shared" si="0"/>
        <v>2.63476856183249</v>
      </c>
    </row>
    <row r="16" spans="1:16" ht="12.75">
      <c r="A16" s="59" t="s">
        <v>96</v>
      </c>
      <c r="B16" s="28" t="s">
        <v>164</v>
      </c>
      <c r="C16" s="29">
        <v>192055.851</v>
      </c>
      <c r="D16" s="29">
        <v>148748.73</v>
      </c>
      <c r="E16" s="29">
        <v>245231.215</v>
      </c>
      <c r="F16" s="29">
        <v>247740.576</v>
      </c>
      <c r="G16" s="29">
        <v>286504.535</v>
      </c>
      <c r="H16" s="29"/>
      <c r="I16" s="29"/>
      <c r="J16" s="29"/>
      <c r="K16" s="29"/>
      <c r="L16" s="29"/>
      <c r="M16" s="29"/>
      <c r="N16" s="29"/>
      <c r="O16" s="29">
        <f t="shared" si="1"/>
        <v>1120280.907</v>
      </c>
      <c r="P16" s="60">
        <f t="shared" si="0"/>
        <v>1.8782977686779656</v>
      </c>
    </row>
    <row r="17" spans="1:16" ht="12.75">
      <c r="A17" s="59" t="s">
        <v>97</v>
      </c>
      <c r="B17" s="28" t="s">
        <v>141</v>
      </c>
      <c r="C17" s="29">
        <v>198282.904</v>
      </c>
      <c r="D17" s="29">
        <v>201835.76</v>
      </c>
      <c r="E17" s="29">
        <v>226214.882</v>
      </c>
      <c r="F17" s="29">
        <v>236182.514</v>
      </c>
      <c r="G17" s="29">
        <v>284599.209</v>
      </c>
      <c r="H17" s="29"/>
      <c r="I17" s="29"/>
      <c r="J17" s="29"/>
      <c r="K17" s="29"/>
      <c r="L17" s="29"/>
      <c r="M17" s="29"/>
      <c r="N17" s="29"/>
      <c r="O17" s="29">
        <f t="shared" si="1"/>
        <v>1147115.2689999999</v>
      </c>
      <c r="P17" s="60">
        <f t="shared" si="0"/>
        <v>1.923289093580102</v>
      </c>
    </row>
    <row r="18" spans="1:16" ht="12.75">
      <c r="A18" s="59" t="s">
        <v>98</v>
      </c>
      <c r="B18" s="28" t="s">
        <v>155</v>
      </c>
      <c r="C18" s="29">
        <v>199213.318</v>
      </c>
      <c r="D18" s="29">
        <v>217067.987</v>
      </c>
      <c r="E18" s="29">
        <v>281284.483</v>
      </c>
      <c r="F18" s="29">
        <v>273969.827</v>
      </c>
      <c r="G18" s="29">
        <v>279456.171</v>
      </c>
      <c r="H18" s="29"/>
      <c r="I18" s="29"/>
      <c r="J18" s="29"/>
      <c r="K18" s="29"/>
      <c r="L18" s="29"/>
      <c r="M18" s="29"/>
      <c r="N18" s="29"/>
      <c r="O18" s="29">
        <f t="shared" si="1"/>
        <v>1250991.7859999998</v>
      </c>
      <c r="P18" s="60">
        <f t="shared" si="0"/>
        <v>2.0974516887649353</v>
      </c>
    </row>
    <row r="19" spans="1:16" ht="12.75">
      <c r="A19" s="59" t="s">
        <v>99</v>
      </c>
      <c r="B19" s="28" t="s">
        <v>133</v>
      </c>
      <c r="C19" s="29">
        <v>261382.922</v>
      </c>
      <c r="D19" s="29">
        <v>342074.618</v>
      </c>
      <c r="E19" s="29">
        <v>317569.468</v>
      </c>
      <c r="F19" s="29">
        <v>213852.155</v>
      </c>
      <c r="G19" s="29">
        <v>270911.233</v>
      </c>
      <c r="H19" s="29"/>
      <c r="I19" s="29"/>
      <c r="J19" s="29"/>
      <c r="K19" s="29"/>
      <c r="L19" s="29"/>
      <c r="M19" s="29"/>
      <c r="N19" s="29"/>
      <c r="O19" s="29">
        <f t="shared" si="1"/>
        <v>1405790.396</v>
      </c>
      <c r="P19" s="60">
        <f t="shared" si="0"/>
        <v>2.3569918468990867</v>
      </c>
    </row>
    <row r="20" spans="1:16" ht="12.75">
      <c r="A20" s="59" t="s">
        <v>100</v>
      </c>
      <c r="B20" s="28" t="s">
        <v>160</v>
      </c>
      <c r="C20" s="29">
        <v>180189.601</v>
      </c>
      <c r="D20" s="29">
        <v>198123.173</v>
      </c>
      <c r="E20" s="29">
        <v>227990.379</v>
      </c>
      <c r="F20" s="29">
        <v>207349.993</v>
      </c>
      <c r="G20" s="29">
        <v>260657.721</v>
      </c>
      <c r="H20" s="29"/>
      <c r="I20" s="29"/>
      <c r="J20" s="29"/>
      <c r="K20" s="29"/>
      <c r="L20" s="29"/>
      <c r="M20" s="29"/>
      <c r="N20" s="29"/>
      <c r="O20" s="29">
        <f t="shared" si="1"/>
        <v>1074310.8669999999</v>
      </c>
      <c r="P20" s="60">
        <f t="shared" si="0"/>
        <v>1.8012229716172345</v>
      </c>
    </row>
    <row r="21" spans="1:16" ht="12.75">
      <c r="A21" s="59" t="s">
        <v>101</v>
      </c>
      <c r="B21" s="28" t="s">
        <v>178</v>
      </c>
      <c r="C21" s="29">
        <v>186420.12</v>
      </c>
      <c r="D21" s="29">
        <v>178913.875</v>
      </c>
      <c r="E21" s="29">
        <v>169078.467</v>
      </c>
      <c r="F21" s="29">
        <v>183408.771</v>
      </c>
      <c r="G21" s="29">
        <v>250876.312</v>
      </c>
      <c r="H21" s="29"/>
      <c r="I21" s="29"/>
      <c r="J21" s="29"/>
      <c r="K21" s="29"/>
      <c r="L21" s="29"/>
      <c r="M21" s="29"/>
      <c r="N21" s="29"/>
      <c r="O21" s="29">
        <f t="shared" si="1"/>
        <v>968697.545</v>
      </c>
      <c r="P21" s="60">
        <f t="shared" si="0"/>
        <v>1.624148395217918</v>
      </c>
    </row>
    <row r="22" spans="1:16" ht="12.75">
      <c r="A22" s="59" t="s">
        <v>102</v>
      </c>
      <c r="B22" s="28" t="s">
        <v>132</v>
      </c>
      <c r="C22" s="29">
        <v>197390.081</v>
      </c>
      <c r="D22" s="29">
        <v>195379.385</v>
      </c>
      <c r="E22" s="29">
        <v>220954.116</v>
      </c>
      <c r="F22" s="29">
        <v>225838.473</v>
      </c>
      <c r="G22" s="29">
        <v>242453.352</v>
      </c>
      <c r="H22" s="29"/>
      <c r="I22" s="29"/>
      <c r="J22" s="29"/>
      <c r="K22" s="29"/>
      <c r="L22" s="29"/>
      <c r="M22" s="29"/>
      <c r="N22" s="29"/>
      <c r="O22" s="29">
        <f t="shared" si="1"/>
        <v>1082015.4070000001</v>
      </c>
      <c r="P22" s="60">
        <f t="shared" si="0"/>
        <v>1.814140642712285</v>
      </c>
    </row>
    <row r="23" spans="1:16" ht="12.75">
      <c r="A23" s="59" t="s">
        <v>103</v>
      </c>
      <c r="B23" s="28" t="s">
        <v>154</v>
      </c>
      <c r="C23" s="29">
        <v>191745.016</v>
      </c>
      <c r="D23" s="29">
        <v>225304.161</v>
      </c>
      <c r="E23" s="29">
        <v>245958.853</v>
      </c>
      <c r="F23" s="29">
        <v>209904.557</v>
      </c>
      <c r="G23" s="29">
        <v>222551.727</v>
      </c>
      <c r="H23" s="29"/>
      <c r="I23" s="29"/>
      <c r="J23" s="29"/>
      <c r="K23" s="29"/>
      <c r="L23" s="29"/>
      <c r="M23" s="29"/>
      <c r="N23" s="29"/>
      <c r="O23" s="29">
        <f t="shared" si="1"/>
        <v>1095464.314</v>
      </c>
      <c r="P23" s="60">
        <f t="shared" si="0"/>
        <v>1.8366894979604778</v>
      </c>
    </row>
    <row r="24" spans="1:16" ht="12.75">
      <c r="A24" s="59" t="s">
        <v>104</v>
      </c>
      <c r="B24" s="28" t="s">
        <v>166</v>
      </c>
      <c r="C24" s="29">
        <v>151813.96</v>
      </c>
      <c r="D24" s="29">
        <v>178164.996</v>
      </c>
      <c r="E24" s="29">
        <v>180861.858</v>
      </c>
      <c r="F24" s="29">
        <v>227984.553</v>
      </c>
      <c r="G24" s="29">
        <v>216013.135</v>
      </c>
      <c r="H24" s="29"/>
      <c r="I24" s="29"/>
      <c r="J24" s="29"/>
      <c r="K24" s="29"/>
      <c r="L24" s="29"/>
      <c r="M24" s="29"/>
      <c r="N24" s="29"/>
      <c r="O24" s="29">
        <f t="shared" si="1"/>
        <v>954838.5020000001</v>
      </c>
      <c r="P24" s="60">
        <f t="shared" si="0"/>
        <v>1.6009118932118083</v>
      </c>
    </row>
    <row r="25" spans="1:16" ht="12.75">
      <c r="A25" s="26"/>
      <c r="B25" s="181" t="s">
        <v>84</v>
      </c>
      <c r="C25" s="18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40271190.678</v>
      </c>
      <c r="P25" s="36">
        <f>SUM(P5:P24)</f>
        <v>67.51992926046744</v>
      </c>
    </row>
    <row r="26" spans="1:16" ht="13.5" customHeight="1">
      <c r="A26" s="26"/>
      <c r="B26" s="182" t="s">
        <v>107</v>
      </c>
      <c r="C26" s="18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59643413.609999985</v>
      </c>
      <c r="P26" s="29">
        <f>O26/O$26*100</f>
        <v>100</v>
      </c>
    </row>
    <row r="27" ht="12.75">
      <c r="B27" s="160" t="s">
        <v>170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2013-05-01T04:27:07Z</cp:lastPrinted>
  <dcterms:created xsi:type="dcterms:W3CDTF">2002-11-01T09:35:27Z</dcterms:created>
  <dcterms:modified xsi:type="dcterms:W3CDTF">2013-06-01T05:11:08Z</dcterms:modified>
  <cp:category/>
  <cp:version/>
  <cp:contentType/>
  <cp:contentStatus/>
</cp:coreProperties>
</file>