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535" windowWidth="15480" windowHeight="79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<sst xmlns="http://schemas.openxmlformats.org/spreadsheetml/2006/main" count="339" uniqueCount="178">
  <si>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</si>
  <si>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</si>
  <si>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</si>
  <si>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</si>
  <si>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</si>
  <si>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</si>
  <si>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</si>
  <si>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</si>
  <si>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</si>
  <si>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</si>
  <si>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</si>
  <si>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</si>
  <si>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</si>
  <si>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</si>
  <si>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</si>
  <si>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</si>
  <si>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</si>
  <si>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</si>
  <si>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</si>
  <si>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</si>
  <si>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</si>
  <si>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</si>
  <si>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</si>
  <si>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</si>
  <si>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</si>
  <si>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</si>
  <si>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</si>
  <si>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</si>
  <si>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</si>
  <si>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</si>
  <si>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</si>
  <si>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</si>
  <si>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</si>
  <si>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</si>
  <si>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</si>
  <si>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</si>
  <si>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</si>
  <si>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</si>
  <si>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</si>
  <si>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</si>
  <si>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</si>
  <si>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</si>
  <si>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</si>
  <si>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</si>
  <si>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</si>
  <si>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</si>
  <si>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</si>
  <si>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</si>
  <si>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</si>
  <si>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</si>
  <si>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</si>
  <si>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</si>
  <si>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</si>
  <si>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</si>
  <si>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</si>
  <si>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</si>
  <si>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</si>
  <si>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</si>
  <si>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</si>
  <si>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</si>
  <si>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</si>
  <si>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</si>
  <si>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</si>
  <si>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</si>
  <si>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</si>
  <si>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</si>
  <si>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</si>
  <si>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</si>
  <si>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</si>
  <si>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</si>
  <si>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</si>
  <si>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</si>
  <si>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</si>
  <si>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</si>
  <si>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</si>
  <si>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</si>
  <si>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</si>
  <si>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</si>
  <si>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</si>
  <si>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</si>
  <si>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</si>
  <si>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</si>
  <si>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</si>
  <si>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</si>
  <si>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</si>
  <si>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</si>
  <si>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</si>
  <si>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</si>
  <si>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</si>
  <si>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</si>
  <si>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</si>
  <si>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</si>
  <si>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</si>
  <si>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</si>
  <si>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</si>
  <si>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</si>
  <si>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</si>
  <si>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</si>
  <si>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</si>
  <si>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</si>
  <si>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</si>
  <si>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</si>
  <si>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</si>
  <si>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</si>
  <si>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</si>
  <si>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</si>
  <si>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</si>
  <si>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</si>
  <si>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</si>
  <si>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</si>
  <si>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</si>
  <si>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</si>
  <si>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</si>
  <si>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</si>
  <si>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</si>
  <si>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</si>
  <si>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</si>
  <si>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</si>
  <si>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</si>
  <si>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</si>
  <si>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</si>
  <si>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</si>
  <si>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</si>
  <si>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</si>
  <si>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</si>
  <si>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</si>
  <si>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</si>
  <si>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</si>
  <si>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</si>
  <si>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</si>
  <si>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</si>
  <si>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</si>
  <si>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</si>
  <si>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</si>
  <si>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</si>
  <si>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</si>
  <si>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</si>
  <si>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</si>
  <si>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</si>
  <si>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</si>
  <si>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</si>
  <si>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</si>
  <si>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</si>
  <si>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</si>
  <si>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</si>
  <si>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</si>
  <si>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</si>
  <si>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</si>
  <si>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</si>
  <si>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</si>
  <si>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</si>
  <si>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</si>
  <si>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</si>
  <si>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</si>
  <si>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</si>
  <si>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</si>
  <si>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</si>
  <si>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</si>
  <si>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</si>
  <si>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</si>
  <si>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</si>
  <si>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</si>
  <si>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</si>
  <si>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</si>
  <si>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T O P L A M (TİM)</t>
  </si>
  <si>
    <t>T O P L A M (TİM+TUİK)</t>
  </si>
  <si>
    <t>İSRAİL</t>
  </si>
  <si>
    <t>Değişim    ('13/'12)</t>
  </si>
  <si>
    <t xml:space="preserve"> Pay(13)  (%)</t>
  </si>
  <si>
    <t>OCAK-ŞUBAT</t>
  </si>
  <si>
    <t>ŞUBAT 2013 İHRACAT RAKAMLARI</t>
  </si>
  <si>
    <t>ŞUBAT 2013 İHRACAT RAKAMLARI - TL</t>
  </si>
  <si>
    <t>ŞUBAT (2013/2012)</t>
  </si>
  <si>
    <t>OCAK- ŞUBAT</t>
  </si>
  <si>
    <t>CEZAYİR</t>
  </si>
  <si>
    <t>Son 12 Aylık</t>
  </si>
  <si>
    <t>OCAK-ŞUBAT
(2013/2012)</t>
  </si>
  <si>
    <t xml:space="preserve">POLONYA 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</si>
</sst>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1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1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1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1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2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2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2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2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4" fillId="0" borderId="8" applyNumberFormat="0" applyFill="0" applyAlignment="0" applyProtection="0"/>
    <xf numFmtId="0" fontId="60" fillId="0" borderId="2" applyNumberFormat="0" applyFill="0" applyAlignment="0" applyProtection="0"/>
    <xf numFmtId="0" fontId="85" fillId="0" borderId="9" applyNumberFormat="0" applyFill="0" applyAlignment="0" applyProtection="0"/>
    <xf numFmtId="0" fontId="61" fillId="0" borderId="3" applyNumberFormat="0" applyFill="0" applyAlignment="0" applyProtection="0"/>
    <xf numFmtId="0" fontId="86" fillId="0" borderId="10" applyNumberFormat="0" applyFill="0" applyAlignment="0" applyProtection="0"/>
    <xf numFmtId="0" fontId="62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7" fillId="36" borderId="11" applyNumberFormat="0" applyAlignment="0" applyProtection="0"/>
    <xf numFmtId="0" fontId="88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89" fillId="38" borderId="12" applyNumberFormat="0" applyAlignment="0" applyProtection="0"/>
    <xf numFmtId="0" fontId="90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1" fillId="40" borderId="0" applyNumberFormat="0" applyBorder="0" applyAlignment="0" applyProtection="0"/>
    <xf numFmtId="0" fontId="92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1" fillId="41" borderId="14" applyNumberFormat="0" applyFont="0" applyAlignment="0" applyProtection="0"/>
    <xf numFmtId="0" fontId="81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3" fillId="42" borderId="0" applyNumberFormat="0" applyBorder="0" applyAlignment="0" applyProtection="0"/>
    <xf numFmtId="0" fontId="94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6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2" fillId="46" borderId="0" applyNumberFormat="0" applyBorder="0" applyAlignment="0" applyProtection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9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8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8" applyNumberFormat="1" applyFont="1" applyFill="1" applyBorder="1" applyAlignment="1">
      <alignment horizontal="right"/>
    </xf>
    <xf numFmtId="181" fontId="13" fillId="0" borderId="45" xfId="188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8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19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2" fontId="7" fillId="51" borderId="50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1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3" fontId="2" fillId="0" borderId="28" xfId="150" applyNumberFormat="1" applyFont="1" applyFill="1" applyBorder="1" applyAlignment="1">
      <alignment horizontal="center"/>
      <protection/>
    </xf>
    <xf numFmtId="2" fontId="2" fillId="0" borderId="28" xfId="150" applyNumberFormat="1" applyFont="1" applyFill="1" applyBorder="1" applyAlignment="1">
      <alignment horizontal="center"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2" fontId="72" fillId="0" borderId="28" xfId="150" applyNumberFormat="1" applyFont="1" applyFill="1" applyBorder="1" applyAlignment="1">
      <alignment horizontal="center"/>
      <protection/>
    </xf>
    <xf numFmtId="1" fontId="72" fillId="0" borderId="28" xfId="150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3" fontId="4" fillId="0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4" fontId="8" fillId="0" borderId="28" xfId="150" applyNumberFormat="1" applyFont="1" applyFill="1" applyBorder="1" applyAlignment="1">
      <alignment horizontal="center"/>
      <protection/>
    </xf>
    <xf numFmtId="1" fontId="5" fillId="0" borderId="30" xfId="150" applyNumberFormat="1" applyFont="1" applyFill="1" applyBorder="1" applyAlignment="1">
      <alignment horizontal="center" wrapText="1"/>
      <protection/>
    </xf>
    <xf numFmtId="2" fontId="4" fillId="52" borderId="28" xfId="150" applyNumberFormat="1" applyFont="1" applyFill="1" applyBorder="1" applyAlignment="1">
      <alignment horizontal="center"/>
      <protection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39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40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3" fillId="0" borderId="69" xfId="150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8663176.832</c:v>
                </c:pt>
                <c:pt idx="1">
                  <c:v>9278844.785</c:v>
                </c:pt>
                <c:pt idx="2">
                  <c:v>10557375.032</c:v>
                </c:pt>
                <c:pt idx="3">
                  <c:v>9505389.491</c:v>
                </c:pt>
                <c:pt idx="4">
                  <c:v>9822426.53</c:v>
                </c:pt>
                <c:pt idx="5">
                  <c:v>9832749.961</c:v>
                </c:pt>
                <c:pt idx="6">
                  <c:v>8984999.036</c:v>
                </c:pt>
                <c:pt idx="7">
                  <c:v>8769238.386</c:v>
                </c:pt>
                <c:pt idx="8">
                  <c:v>9327782.765</c:v>
                </c:pt>
                <c:pt idx="9">
                  <c:v>9684919.372</c:v>
                </c:pt>
                <c:pt idx="10">
                  <c:v>10308570.01</c:v>
                </c:pt>
                <c:pt idx="11">
                  <c:v>9634806.916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8913555.74</c:v>
                </c:pt>
                <c:pt idx="1">
                  <c:v>9664129.546</c:v>
                </c:pt>
              </c:numCache>
            </c:numRef>
          </c:val>
          <c:smooth val="0"/>
        </c:ser>
        <c:marker val="1"/>
        <c:axId val="53132007"/>
        <c:axId val="8426016"/>
      </c:lineChart>
      <c:catAx>
        <c:axId val="53132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426016"/>
        <c:crosses val="autoZero"/>
        <c:auto val="1"/>
        <c:lblOffset val="100"/>
        <c:tickLblSkip val="1"/>
        <c:noMultiLvlLbl val="0"/>
      </c:catAx>
      <c:valAx>
        <c:axId val="842601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320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107211.634</c:v>
                </c:pt>
                <c:pt idx="1">
                  <c:v>110014.421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86673.578</c:v>
                </c:pt>
                <c:pt idx="6">
                  <c:v>76121.244</c:v>
                </c:pt>
                <c:pt idx="7">
                  <c:v>86084.946</c:v>
                </c:pt>
                <c:pt idx="8">
                  <c:v>162972.765</c:v>
                </c:pt>
                <c:pt idx="9">
                  <c:v>175662.229</c:v>
                </c:pt>
                <c:pt idx="10">
                  <c:v>166180.362</c:v>
                </c:pt>
                <c:pt idx="11">
                  <c:v>112274.693</c:v>
                </c:pt>
              </c:numCache>
            </c:numRef>
          </c:val>
          <c:smooth val="0"/>
        </c:ser>
        <c:marker val="1"/>
        <c:axId val="28998001"/>
        <c:axId val="59655418"/>
      </c:lineChart>
      <c:catAx>
        <c:axId val="28998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655418"/>
        <c:crosses val="autoZero"/>
        <c:auto val="1"/>
        <c:lblOffset val="100"/>
        <c:tickLblSkip val="1"/>
        <c:noMultiLvlLbl val="0"/>
      </c:catAx>
      <c:valAx>
        <c:axId val="59655418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980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178964.89</c:v>
                </c:pt>
                <c:pt idx="1">
                  <c:v>134945.299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129191.799</c:v>
                </c:pt>
                <c:pt idx="6">
                  <c:v>152798.154</c:v>
                </c:pt>
                <c:pt idx="7">
                  <c:v>108519.027</c:v>
                </c:pt>
                <c:pt idx="8">
                  <c:v>191004.951</c:v>
                </c:pt>
                <c:pt idx="9">
                  <c:v>201217.644</c:v>
                </c:pt>
                <c:pt idx="10">
                  <c:v>197149.31</c:v>
                </c:pt>
                <c:pt idx="11">
                  <c:v>164467.815</c:v>
                </c:pt>
              </c:numCache>
            </c:numRef>
          </c:val>
          <c:smooth val="0"/>
        </c:ser>
        <c:marker val="1"/>
        <c:axId val="27851"/>
        <c:axId val="250660"/>
      </c:lineChart>
      <c:catAx>
        <c:axId val="27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0660"/>
        <c:crosses val="autoZero"/>
        <c:auto val="1"/>
        <c:lblOffset val="100"/>
        <c:tickLblSkip val="1"/>
        <c:noMultiLvlLbl val="0"/>
      </c:catAx>
      <c:valAx>
        <c:axId val="2506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8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44861.971</c:v>
                </c:pt>
                <c:pt idx="1">
                  <c:v>52538.09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14310.641</c:v>
                </c:pt>
                <c:pt idx="7">
                  <c:v>11478.39</c:v>
                </c:pt>
                <c:pt idx="8">
                  <c:v>17013.476</c:v>
                </c:pt>
                <c:pt idx="9">
                  <c:v>15742.657</c:v>
                </c:pt>
                <c:pt idx="10">
                  <c:v>19605.558</c:v>
                </c:pt>
                <c:pt idx="11">
                  <c:v>26973.683</c:v>
                </c:pt>
              </c:numCache>
            </c:numRef>
          </c:val>
          <c:smooth val="0"/>
        </c:ser>
        <c:marker val="1"/>
        <c:axId val="2255941"/>
        <c:axId val="20303470"/>
      </c:lineChart>
      <c:catAx>
        <c:axId val="2255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303470"/>
        <c:crosses val="autoZero"/>
        <c:auto val="1"/>
        <c:lblOffset val="100"/>
        <c:tickLblSkip val="1"/>
        <c:noMultiLvlLbl val="0"/>
      </c:catAx>
      <c:valAx>
        <c:axId val="203034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559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66731.807</c:v>
                </c:pt>
                <c:pt idx="1">
                  <c:v>101106.596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48513503"/>
        <c:axId val="33968344"/>
      </c:lineChart>
      <c:catAx>
        <c:axId val="4851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968344"/>
        <c:crosses val="autoZero"/>
        <c:auto val="1"/>
        <c:lblOffset val="100"/>
        <c:tickLblSkip val="1"/>
        <c:noMultiLvlLbl val="0"/>
      </c:catAx>
      <c:valAx>
        <c:axId val="3396834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5135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5252.546</c:v>
                </c:pt>
                <c:pt idx="1">
                  <c:v>8985.271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4540.86</c:v>
                </c:pt>
                <c:pt idx="8">
                  <c:v>6216.154</c:v>
                </c:pt>
                <c:pt idx="9">
                  <c:v>5068.724</c:v>
                </c:pt>
                <c:pt idx="10">
                  <c:v>7099.804</c:v>
                </c:pt>
                <c:pt idx="11">
                  <c:v>5972.892</c:v>
                </c:pt>
              </c:numCache>
            </c:numRef>
          </c:val>
          <c:smooth val="0"/>
        </c:ser>
        <c:marker val="1"/>
        <c:axId val="37279641"/>
        <c:axId val="67081314"/>
      </c:lineChart>
      <c:catAx>
        <c:axId val="37279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7081314"/>
        <c:crosses val="autoZero"/>
        <c:auto val="1"/>
        <c:lblOffset val="100"/>
        <c:tickLblSkip val="1"/>
        <c:noMultiLvlLbl val="0"/>
      </c:catAx>
      <c:valAx>
        <c:axId val="67081314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7279641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171519.638</c:v>
                </c:pt>
                <c:pt idx="1">
                  <c:v>149837.646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147496.635</c:v>
                </c:pt>
                <c:pt idx="1">
                  <c:v>110684.017</c:v>
                </c:pt>
                <c:pt idx="2">
                  <c:v>146892.81</c:v>
                </c:pt>
                <c:pt idx="3">
                  <c:v>114467.039</c:v>
                </c:pt>
                <c:pt idx="4">
                  <c:v>128538.175</c:v>
                </c:pt>
                <c:pt idx="5">
                  <c:v>130903.087</c:v>
                </c:pt>
                <c:pt idx="6">
                  <c:v>127556.259</c:v>
                </c:pt>
                <c:pt idx="7">
                  <c:v>130048.645</c:v>
                </c:pt>
                <c:pt idx="8">
                  <c:v>147648.581</c:v>
                </c:pt>
                <c:pt idx="9">
                  <c:v>141165.909</c:v>
                </c:pt>
                <c:pt idx="10">
                  <c:v>161510.83</c:v>
                </c:pt>
                <c:pt idx="11">
                  <c:v>177364.515</c:v>
                </c:pt>
              </c:numCache>
            </c:numRef>
          </c:val>
          <c:smooth val="0"/>
        </c:ser>
        <c:marker val="1"/>
        <c:axId val="66860915"/>
        <c:axId val="64877324"/>
      </c:lineChart>
      <c:catAx>
        <c:axId val="66860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77324"/>
        <c:crosses val="autoZero"/>
        <c:auto val="1"/>
        <c:lblOffset val="100"/>
        <c:tickLblSkip val="1"/>
        <c:noMultiLvlLbl val="0"/>
      </c:catAx>
      <c:valAx>
        <c:axId val="64877324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860915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309816.32</c:v>
                </c:pt>
                <c:pt idx="1">
                  <c:v>314698.297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265990.189</c:v>
                </c:pt>
                <c:pt idx="1">
                  <c:v>294477.499</c:v>
                </c:pt>
                <c:pt idx="2">
                  <c:v>330316.007</c:v>
                </c:pt>
                <c:pt idx="3">
                  <c:v>306631.871</c:v>
                </c:pt>
                <c:pt idx="4">
                  <c:v>329278.956</c:v>
                </c:pt>
                <c:pt idx="5">
                  <c:v>328188.063</c:v>
                </c:pt>
                <c:pt idx="6">
                  <c:v>321216.589</c:v>
                </c:pt>
                <c:pt idx="7">
                  <c:v>313771.543</c:v>
                </c:pt>
                <c:pt idx="8">
                  <c:v>326169.538</c:v>
                </c:pt>
                <c:pt idx="9">
                  <c:v>322934.19</c:v>
                </c:pt>
                <c:pt idx="10">
                  <c:v>365427.089</c:v>
                </c:pt>
                <c:pt idx="11">
                  <c:v>361364.264</c:v>
                </c:pt>
              </c:numCache>
            </c:numRef>
          </c:val>
          <c:smooth val="0"/>
        </c:ser>
        <c:marker val="1"/>
        <c:axId val="47025005"/>
        <c:axId val="20571862"/>
      </c:lineChart>
      <c:catAx>
        <c:axId val="47025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0571862"/>
        <c:crosses val="autoZero"/>
        <c:auto val="1"/>
        <c:lblOffset val="100"/>
        <c:tickLblSkip val="1"/>
        <c:noMultiLvlLbl val="0"/>
      </c:catAx>
      <c:valAx>
        <c:axId val="20571862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0250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684328.535</c:v>
                </c:pt>
                <c:pt idx="1">
                  <c:v>652337.1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585067.546</c:v>
                </c:pt>
                <c:pt idx="1">
                  <c:v>634989.339</c:v>
                </c:pt>
                <c:pt idx="2">
                  <c:v>722404.459</c:v>
                </c:pt>
                <c:pt idx="3">
                  <c:v>645910.013</c:v>
                </c:pt>
                <c:pt idx="4">
                  <c:v>680981.419</c:v>
                </c:pt>
                <c:pt idx="5">
                  <c:v>636235.084</c:v>
                </c:pt>
                <c:pt idx="6">
                  <c:v>580334.095</c:v>
                </c:pt>
                <c:pt idx="7">
                  <c:v>613457.936</c:v>
                </c:pt>
                <c:pt idx="8">
                  <c:v>693891.558</c:v>
                </c:pt>
                <c:pt idx="9">
                  <c:v>663451.174</c:v>
                </c:pt>
                <c:pt idx="10">
                  <c:v>766850.083</c:v>
                </c:pt>
                <c:pt idx="11">
                  <c:v>626128.898</c:v>
                </c:pt>
              </c:numCache>
            </c:numRef>
          </c:val>
          <c:smooth val="0"/>
        </c:ser>
        <c:marker val="1"/>
        <c:axId val="50929031"/>
        <c:axId val="55708096"/>
      </c:lineChart>
      <c:catAx>
        <c:axId val="50929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708096"/>
        <c:crosses val="autoZero"/>
        <c:auto val="1"/>
        <c:lblOffset val="100"/>
        <c:tickLblSkip val="1"/>
        <c:noMultiLvlLbl val="0"/>
      </c:catAx>
      <c:valAx>
        <c:axId val="55708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2903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115530.902</c:v>
                </c:pt>
                <c:pt idx="1">
                  <c:v>130909.424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89789.863</c:v>
                </c:pt>
                <c:pt idx="1">
                  <c:v>103612.693</c:v>
                </c:pt>
                <c:pt idx="2">
                  <c:v>150196.091</c:v>
                </c:pt>
                <c:pt idx="3">
                  <c:v>122722.98</c:v>
                </c:pt>
                <c:pt idx="4">
                  <c:v>128162.413</c:v>
                </c:pt>
                <c:pt idx="5">
                  <c:v>139325.781</c:v>
                </c:pt>
                <c:pt idx="6">
                  <c:v>161916.828</c:v>
                </c:pt>
                <c:pt idx="7">
                  <c:v>137298.822</c:v>
                </c:pt>
                <c:pt idx="8">
                  <c:v>146944.427</c:v>
                </c:pt>
                <c:pt idx="9">
                  <c:v>134759.623</c:v>
                </c:pt>
                <c:pt idx="10">
                  <c:v>157573.315</c:v>
                </c:pt>
                <c:pt idx="11">
                  <c:v>132766.237</c:v>
                </c:pt>
              </c:numCache>
            </c:numRef>
          </c:val>
          <c:smooth val="0"/>
        </c:ser>
        <c:marker val="1"/>
        <c:axId val="31610817"/>
        <c:axId val="16061898"/>
      </c:lineChart>
      <c:catAx>
        <c:axId val="31610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061898"/>
        <c:crosses val="autoZero"/>
        <c:auto val="1"/>
        <c:lblOffset val="100"/>
        <c:tickLblSkip val="1"/>
        <c:noMultiLvlLbl val="0"/>
      </c:catAx>
      <c:valAx>
        <c:axId val="1606189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6108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166840.588</c:v>
                </c:pt>
                <c:pt idx="1">
                  <c:v>162239.35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132684.359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167716.014</c:v>
                </c:pt>
                <c:pt idx="4">
                  <c:v>172038.04</c:v>
                </c:pt>
                <c:pt idx="5">
                  <c:v>155001.51</c:v>
                </c:pt>
                <c:pt idx="6">
                  <c:v>164713.269</c:v>
                </c:pt>
                <c:pt idx="7">
                  <c:v>161429.992</c:v>
                </c:pt>
                <c:pt idx="8">
                  <c:v>168110.408</c:v>
                </c:pt>
                <c:pt idx="9">
                  <c:v>188513.752</c:v>
                </c:pt>
                <c:pt idx="10">
                  <c:v>197564.845</c:v>
                </c:pt>
                <c:pt idx="11">
                  <c:v>188954.379</c:v>
                </c:pt>
              </c:numCache>
            </c:numRef>
          </c:val>
          <c:smooth val="0"/>
        </c:ser>
        <c:marker val="1"/>
        <c:axId val="10339355"/>
        <c:axId val="25945332"/>
      </c:lineChart>
      <c:catAx>
        <c:axId val="10339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45332"/>
        <c:crosses val="autoZero"/>
        <c:auto val="1"/>
        <c:lblOffset val="100"/>
        <c:tickLblSkip val="1"/>
        <c:noMultiLvlLbl val="0"/>
      </c:catAx>
      <c:valAx>
        <c:axId val="2594533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3393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395821.093</c:v>
                </c:pt>
                <c:pt idx="1">
                  <c:v>403288.139</c:v>
                </c:pt>
              </c:numCache>
            </c:numRef>
          </c:val>
          <c:smooth val="0"/>
        </c:ser>
        <c:marker val="1"/>
        <c:axId val="8725281"/>
        <c:axId val="11418666"/>
      </c:lineChart>
      <c:catAx>
        <c:axId val="8725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18666"/>
        <c:crosses val="autoZero"/>
        <c:auto val="1"/>
        <c:lblOffset val="100"/>
        <c:tickLblSkip val="1"/>
        <c:noMultiLvlLbl val="0"/>
      </c:catAx>
      <c:valAx>
        <c:axId val="114186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252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1314474.415</c:v>
                </c:pt>
                <c:pt idx="1">
                  <c:v>1450866.998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1303287.7</c:v>
                </c:pt>
                <c:pt idx="1">
                  <c:v>1387109.16</c:v>
                </c:pt>
                <c:pt idx="2">
                  <c:v>1642081.649</c:v>
                </c:pt>
                <c:pt idx="3">
                  <c:v>1482239.077</c:v>
                </c:pt>
                <c:pt idx="4">
                  <c:v>1481751.809</c:v>
                </c:pt>
                <c:pt idx="5">
                  <c:v>1384542.493</c:v>
                </c:pt>
                <c:pt idx="6">
                  <c:v>1295901.082</c:v>
                </c:pt>
                <c:pt idx="7">
                  <c:v>1457463.23</c:v>
                </c:pt>
                <c:pt idx="8">
                  <c:v>1476395.746</c:v>
                </c:pt>
                <c:pt idx="9">
                  <c:v>1634282.651</c:v>
                </c:pt>
                <c:pt idx="10">
                  <c:v>1586995.381</c:v>
                </c:pt>
                <c:pt idx="11">
                  <c:v>1410344.429</c:v>
                </c:pt>
              </c:numCache>
            </c:numRef>
          </c:val>
          <c:smooth val="0"/>
        </c:ser>
        <c:marker val="1"/>
        <c:axId val="32181397"/>
        <c:axId val="21197118"/>
      </c:lineChart>
      <c:catAx>
        <c:axId val="32181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1197118"/>
        <c:crosses val="autoZero"/>
        <c:auto val="1"/>
        <c:lblOffset val="100"/>
        <c:tickLblSkip val="1"/>
        <c:noMultiLvlLbl val="0"/>
      </c:catAx>
      <c:valAx>
        <c:axId val="21197118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813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433873.091</c:v>
                </c:pt>
                <c:pt idx="1">
                  <c:v>441739.986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385590.448</c:v>
                </c:pt>
                <c:pt idx="1">
                  <c:v>418134.095</c:v>
                </c:pt>
                <c:pt idx="2">
                  <c:v>464892.939</c:v>
                </c:pt>
                <c:pt idx="3">
                  <c:v>449915.756</c:v>
                </c:pt>
                <c:pt idx="4">
                  <c:v>481404.62</c:v>
                </c:pt>
                <c:pt idx="5">
                  <c:v>471170.597</c:v>
                </c:pt>
                <c:pt idx="6">
                  <c:v>434192.343</c:v>
                </c:pt>
                <c:pt idx="7">
                  <c:v>408301.838</c:v>
                </c:pt>
                <c:pt idx="8">
                  <c:v>416080.226</c:v>
                </c:pt>
                <c:pt idx="9">
                  <c:v>442669.242</c:v>
                </c:pt>
                <c:pt idx="10">
                  <c:v>499211.516</c:v>
                </c:pt>
                <c:pt idx="11">
                  <c:v>455959.972</c:v>
                </c:pt>
              </c:numCache>
            </c:numRef>
          </c:val>
          <c:smooth val="0"/>
        </c:ser>
        <c:marker val="1"/>
        <c:axId val="56556335"/>
        <c:axId val="39244968"/>
      </c:lineChart>
      <c:catAx>
        <c:axId val="56556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44968"/>
        <c:crosses val="autoZero"/>
        <c:auto val="1"/>
        <c:lblOffset val="100"/>
        <c:tickLblSkip val="1"/>
        <c:noMultiLvlLbl val="0"/>
      </c:catAx>
      <c:valAx>
        <c:axId val="3924496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5633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1491127.384</c:v>
                </c:pt>
                <c:pt idx="1">
                  <c:v>1787499.222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1581193.423</c:v>
                </c:pt>
                <c:pt idx="1">
                  <c:v>1637574.495</c:v>
                </c:pt>
                <c:pt idx="2">
                  <c:v>1906577.696</c:v>
                </c:pt>
                <c:pt idx="3">
                  <c:v>1630308.985</c:v>
                </c:pt>
                <c:pt idx="4">
                  <c:v>1653865.654</c:v>
                </c:pt>
                <c:pt idx="5">
                  <c:v>1605166.647</c:v>
                </c:pt>
                <c:pt idx="6">
                  <c:v>1451065.729</c:v>
                </c:pt>
                <c:pt idx="7">
                  <c:v>1068499.323</c:v>
                </c:pt>
                <c:pt idx="8">
                  <c:v>1498820.054</c:v>
                </c:pt>
                <c:pt idx="9">
                  <c:v>1632532.828</c:v>
                </c:pt>
                <c:pt idx="10">
                  <c:v>1758957.828</c:v>
                </c:pt>
                <c:pt idx="11">
                  <c:v>1638864.11</c:v>
                </c:pt>
              </c:numCache>
            </c:numRef>
          </c:val>
          <c:smooth val="0"/>
        </c:ser>
        <c:marker val="1"/>
        <c:axId val="17660393"/>
        <c:axId val="24725810"/>
      </c:lineChart>
      <c:catAx>
        <c:axId val="17660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725810"/>
        <c:crosses val="autoZero"/>
        <c:auto val="1"/>
        <c:lblOffset val="100"/>
        <c:tickLblSkip val="1"/>
        <c:noMultiLvlLbl val="0"/>
      </c:catAx>
      <c:valAx>
        <c:axId val="2472581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60393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833573.525</c:v>
                </c:pt>
                <c:pt idx="1">
                  <c:v>844562.599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819189.447</c:v>
                </c:pt>
                <c:pt idx="1">
                  <c:v>949113.354</c:v>
                </c:pt>
                <c:pt idx="2">
                  <c:v>1131323.643</c:v>
                </c:pt>
                <c:pt idx="3">
                  <c:v>1051367.417</c:v>
                </c:pt>
                <c:pt idx="4">
                  <c:v>1048466.254</c:v>
                </c:pt>
                <c:pt idx="5">
                  <c:v>957802.614</c:v>
                </c:pt>
                <c:pt idx="6">
                  <c:v>865960.139</c:v>
                </c:pt>
                <c:pt idx="7">
                  <c:v>953474.885</c:v>
                </c:pt>
                <c:pt idx="8">
                  <c:v>973851.507</c:v>
                </c:pt>
                <c:pt idx="9">
                  <c:v>983155.319</c:v>
                </c:pt>
                <c:pt idx="10">
                  <c:v>1071973.77</c:v>
                </c:pt>
                <c:pt idx="11">
                  <c:v>1005994.62</c:v>
                </c:pt>
              </c:numCache>
            </c:numRef>
          </c:val>
          <c:smooth val="0"/>
        </c:ser>
        <c:marker val="1"/>
        <c:axId val="21205699"/>
        <c:axId val="56633564"/>
      </c:lineChart>
      <c:catAx>
        <c:axId val="21205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633564"/>
        <c:crosses val="autoZero"/>
        <c:auto val="1"/>
        <c:lblOffset val="100"/>
        <c:tickLblSkip val="1"/>
        <c:noMultiLvlLbl val="0"/>
      </c:catAx>
      <c:valAx>
        <c:axId val="56633564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0569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1405493.283</c:v>
                </c:pt>
                <c:pt idx="1">
                  <c:v>1402235.47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1226924.43</c:v>
                </c:pt>
                <c:pt idx="1">
                  <c:v>1303178.685</c:v>
                </c:pt>
                <c:pt idx="2">
                  <c:v>1477226.842</c:v>
                </c:pt>
                <c:pt idx="3">
                  <c:v>1216169.765</c:v>
                </c:pt>
                <c:pt idx="4">
                  <c:v>1287274.095</c:v>
                </c:pt>
                <c:pt idx="5">
                  <c:v>1396841.078</c:v>
                </c:pt>
                <c:pt idx="6">
                  <c:v>1402492.669</c:v>
                </c:pt>
                <c:pt idx="7">
                  <c:v>1299437.841</c:v>
                </c:pt>
                <c:pt idx="8">
                  <c:v>1366686.519</c:v>
                </c:pt>
                <c:pt idx="9">
                  <c:v>1285810.643</c:v>
                </c:pt>
                <c:pt idx="10">
                  <c:v>1442570.43</c:v>
                </c:pt>
                <c:pt idx="11">
                  <c:v>1383485.567</c:v>
                </c:pt>
              </c:numCache>
            </c:numRef>
          </c:val>
          <c:smooth val="0"/>
        </c:ser>
        <c:marker val="1"/>
        <c:axId val="39940029"/>
        <c:axId val="23915942"/>
      </c:lineChart>
      <c:catAx>
        <c:axId val="39940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3915942"/>
        <c:crosses val="autoZero"/>
        <c:auto val="1"/>
        <c:lblOffset val="100"/>
        <c:tickLblSkip val="1"/>
        <c:noMultiLvlLbl val="0"/>
      </c:catAx>
      <c:valAx>
        <c:axId val="2391594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9400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510909.926</c:v>
                </c:pt>
                <c:pt idx="1">
                  <c:v>539236.241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479401.104</c:v>
                </c:pt>
                <c:pt idx="1">
                  <c:v>500030.955</c:v>
                </c:pt>
                <c:pt idx="2">
                  <c:v>576687.668</c:v>
                </c:pt>
                <c:pt idx="3">
                  <c:v>513373.002</c:v>
                </c:pt>
                <c:pt idx="4">
                  <c:v>570105.452</c:v>
                </c:pt>
                <c:pt idx="5">
                  <c:v>560973.444</c:v>
                </c:pt>
                <c:pt idx="6">
                  <c:v>513928.622</c:v>
                </c:pt>
                <c:pt idx="7">
                  <c:v>491706.293</c:v>
                </c:pt>
                <c:pt idx="8">
                  <c:v>515138.797</c:v>
                </c:pt>
                <c:pt idx="9">
                  <c:v>507650.537</c:v>
                </c:pt>
                <c:pt idx="10">
                  <c:v>600200.484</c:v>
                </c:pt>
                <c:pt idx="11">
                  <c:v>538012.692</c:v>
                </c:pt>
              </c:numCache>
            </c:numRef>
          </c:val>
          <c:smooth val="0"/>
        </c:ser>
        <c:marker val="1"/>
        <c:axId val="13916887"/>
        <c:axId val="58143120"/>
      </c:lineChart>
      <c:catAx>
        <c:axId val="13916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143120"/>
        <c:crosses val="autoZero"/>
        <c:auto val="1"/>
        <c:lblOffset val="100"/>
        <c:tickLblSkip val="1"/>
        <c:noMultiLvlLbl val="0"/>
      </c:catAx>
      <c:valAx>
        <c:axId val="5814312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1688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233184.349</c:v>
                </c:pt>
                <c:pt idx="1">
                  <c:v>237346.79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207879.164</c:v>
                </c:pt>
                <c:pt idx="1">
                  <c:v>235540.027</c:v>
                </c:pt>
                <c:pt idx="2">
                  <c:v>280002.698</c:v>
                </c:pt>
                <c:pt idx="3">
                  <c:v>271031.641</c:v>
                </c:pt>
                <c:pt idx="4">
                  <c:v>297739.019</c:v>
                </c:pt>
                <c:pt idx="5">
                  <c:v>285930.356</c:v>
                </c:pt>
                <c:pt idx="6">
                  <c:v>256546.178</c:v>
                </c:pt>
                <c:pt idx="7">
                  <c:v>255122.979</c:v>
                </c:pt>
                <c:pt idx="8">
                  <c:v>249674.581</c:v>
                </c:pt>
                <c:pt idx="9">
                  <c:v>259920.362</c:v>
                </c:pt>
                <c:pt idx="10">
                  <c:v>263854.481</c:v>
                </c:pt>
                <c:pt idx="11">
                  <c:v>239008.014</c:v>
                </c:pt>
              </c:numCache>
            </c:numRef>
          </c:val>
          <c:smooth val="0"/>
        </c:ser>
        <c:marker val="1"/>
        <c:axId val="53526033"/>
        <c:axId val="11972250"/>
      </c:lineChart>
      <c:catAx>
        <c:axId val="53526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1972250"/>
        <c:crosses val="autoZero"/>
        <c:auto val="1"/>
        <c:lblOffset val="100"/>
        <c:tickLblSkip val="1"/>
        <c:noMultiLvlLbl val="0"/>
      </c:catAx>
      <c:valAx>
        <c:axId val="1197225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526033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154651.638</c:v>
                </c:pt>
                <c:pt idx="1">
                  <c:v>203609.636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153287.971</c:v>
                </c:pt>
                <c:pt idx="5">
                  <c:v>166537.722</c:v>
                </c:pt>
                <c:pt idx="6">
                  <c:v>135379.082</c:v>
                </c:pt>
                <c:pt idx="7">
                  <c:v>157086.291</c:v>
                </c:pt>
                <c:pt idx="8">
                  <c:v>179432.209</c:v>
                </c:pt>
                <c:pt idx="9">
                  <c:v>181715.603</c:v>
                </c:pt>
                <c:pt idx="10">
                  <c:v>251216.836</c:v>
                </c:pt>
                <c:pt idx="11">
                  <c:v>166612.255</c:v>
                </c:pt>
              </c:numCache>
            </c:numRef>
          </c:val>
          <c:smooth val="0"/>
        </c:ser>
        <c:marker val="1"/>
        <c:axId val="40641387"/>
        <c:axId val="30228164"/>
      </c:lineChart>
      <c:catAx>
        <c:axId val="40641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228164"/>
        <c:crosses val="autoZero"/>
        <c:auto val="1"/>
        <c:lblOffset val="100"/>
        <c:tickLblSkip val="1"/>
        <c:noMultiLvlLbl val="0"/>
      </c:catAx>
      <c:valAx>
        <c:axId val="302281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6413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1163407.552</c:v>
                </c:pt>
                <c:pt idx="1">
                  <c:v>1244917.81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1223619.313</c:v>
                </c:pt>
                <c:pt idx="1">
                  <c:v>1360029.884</c:v>
                </c:pt>
                <c:pt idx="2">
                  <c:v>1328319.528</c:v>
                </c:pt>
                <c:pt idx="3">
                  <c:v>1328599.319</c:v>
                </c:pt>
                <c:pt idx="4">
                  <c:v>1345491.848</c:v>
                </c:pt>
                <c:pt idx="5">
                  <c:v>1481523.182</c:v>
                </c:pt>
                <c:pt idx="6">
                  <c:v>1247749.662</c:v>
                </c:pt>
                <c:pt idx="7">
                  <c:v>1277142.518</c:v>
                </c:pt>
                <c:pt idx="8">
                  <c:v>1197471.241</c:v>
                </c:pt>
                <c:pt idx="9">
                  <c:v>1331328.586</c:v>
                </c:pt>
                <c:pt idx="10">
                  <c:v>1180762.687</c:v>
                </c:pt>
                <c:pt idx="11">
                  <c:v>1261860.7</c:v>
                </c:pt>
              </c:numCache>
            </c:numRef>
          </c:val>
          <c:smooth val="0"/>
        </c:ser>
        <c:marker val="1"/>
        <c:axId val="3618021"/>
        <c:axId val="32562190"/>
      </c:lineChart>
      <c:catAx>
        <c:axId val="3618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62190"/>
        <c:crosses val="autoZero"/>
        <c:auto val="1"/>
        <c:lblOffset val="100"/>
        <c:tickLblSkip val="1"/>
        <c:noMultiLvlLbl val="0"/>
      </c:catAx>
      <c:valAx>
        <c:axId val="3256219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1802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395821.093</c:v>
                </c:pt>
                <c:pt idx="1">
                  <c:v>403288.139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marker val="1"/>
        <c:axId val="24624255"/>
        <c:axId val="20291704"/>
      </c:lineChart>
      <c:catAx>
        <c:axId val="24624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91704"/>
        <c:crosses val="autoZero"/>
        <c:auto val="1"/>
        <c:lblOffset val="100"/>
        <c:tickLblSkip val="1"/>
        <c:noMultiLvlLbl val="0"/>
      </c:catAx>
      <c:valAx>
        <c:axId val="20291704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2425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İHR'!$C$73:$N$73</c:f>
              <c:numCache>
                <c:ptCount val="12"/>
                <c:pt idx="0">
                  <c:v>11509034.089</c:v>
                </c:pt>
                <c:pt idx="1">
                  <c:v>11692481.18203</c:v>
                </c:pt>
              </c:numCache>
            </c:numRef>
          </c:val>
          <c:smooth val="0"/>
        </c:ser>
        <c:marker val="1"/>
        <c:axId val="35659131"/>
        <c:axId val="52496724"/>
      </c:lineChart>
      <c:catAx>
        <c:axId val="35659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496724"/>
        <c:crosses val="autoZero"/>
        <c:auto val="1"/>
        <c:lblOffset val="100"/>
        <c:tickLblSkip val="1"/>
        <c:noMultiLvlLbl val="0"/>
      </c:catAx>
      <c:valAx>
        <c:axId val="524967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591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162614.757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48407609"/>
        <c:axId val="33015298"/>
      </c:lineChart>
      <c:catAx>
        <c:axId val="48407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015298"/>
        <c:crosses val="autoZero"/>
        <c:auto val="1"/>
        <c:lblOffset val="100"/>
        <c:tickLblSkip val="1"/>
        <c:noMultiLvlLbl val="0"/>
      </c:catAx>
      <c:valAx>
        <c:axId val="3301529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0760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72843.811</c:v>
                </c:pt>
                <c:pt idx="1">
                  <c:v>91268.219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79038.222</c:v>
                </c:pt>
                <c:pt idx="7">
                  <c:v>114212.635</c:v>
                </c:pt>
                <c:pt idx="8">
                  <c:v>94123.309</c:v>
                </c:pt>
                <c:pt idx="9">
                  <c:v>77603.591</c:v>
                </c:pt>
                <c:pt idx="10">
                  <c:v>87016.923</c:v>
                </c:pt>
                <c:pt idx="11">
                  <c:v>173245.108</c:v>
                </c:pt>
              </c:numCache>
            </c:numRef>
          </c:val>
          <c:smooth val="0"/>
        </c:ser>
        <c:marker val="1"/>
        <c:axId val="28702227"/>
        <c:axId val="56993452"/>
      </c:lineChart>
      <c:catAx>
        <c:axId val="28702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93452"/>
        <c:crosses val="autoZero"/>
        <c:auto val="1"/>
        <c:lblOffset val="100"/>
        <c:tickLblSkip val="1"/>
        <c:noMultiLvlLbl val="0"/>
      </c:catAx>
      <c:valAx>
        <c:axId val="569934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022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277212.206</c:v>
                </c:pt>
                <c:pt idx="1">
                  <c:v>303874.817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255888.118</c:v>
                </c:pt>
                <c:pt idx="1">
                  <c:v>289914.839</c:v>
                </c:pt>
                <c:pt idx="2">
                  <c:v>349945.394</c:v>
                </c:pt>
                <c:pt idx="3">
                  <c:v>318172.737</c:v>
                </c:pt>
                <c:pt idx="4">
                  <c:v>339274.377</c:v>
                </c:pt>
                <c:pt idx="5">
                  <c:v>318273.956</c:v>
                </c:pt>
                <c:pt idx="6">
                  <c:v>303452.854</c:v>
                </c:pt>
                <c:pt idx="7">
                  <c:v>305040.938</c:v>
                </c:pt>
                <c:pt idx="8">
                  <c:v>328492.623</c:v>
                </c:pt>
                <c:pt idx="9">
                  <c:v>321562.479</c:v>
                </c:pt>
                <c:pt idx="10">
                  <c:v>361755.777</c:v>
                </c:pt>
                <c:pt idx="11">
                  <c:v>306168.297</c:v>
                </c:pt>
              </c:numCache>
            </c:numRef>
          </c:val>
          <c:smooth val="0"/>
        </c:ser>
        <c:marker val="1"/>
        <c:axId val="43179021"/>
        <c:axId val="53066870"/>
      </c:lineChart>
      <c:catAx>
        <c:axId val="43179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066870"/>
        <c:crosses val="autoZero"/>
        <c:auto val="1"/>
        <c:lblOffset val="100"/>
        <c:tickLblSkip val="1"/>
        <c:noMultiLvlLbl val="0"/>
      </c:catAx>
      <c:valAx>
        <c:axId val="5306687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7902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1507333.744</c:v>
                </c:pt>
                <c:pt idx="1">
                  <c:v>1533665.181</c:v>
                </c:pt>
                <c:pt idx="2">
                  <c:v>1656587.572</c:v>
                </c:pt>
                <c:pt idx="3">
                  <c:v>1491555.575</c:v>
                </c:pt>
                <c:pt idx="4">
                  <c:v>1536933</c:v>
                </c:pt>
                <c:pt idx="5">
                  <c:v>1520736.889</c:v>
                </c:pt>
                <c:pt idx="6">
                  <c:v>1413662.366</c:v>
                </c:pt>
                <c:pt idx="7">
                  <c:v>1344731.358</c:v>
                </c:pt>
                <c:pt idx="8">
                  <c:v>1628757.46</c:v>
                </c:pt>
                <c:pt idx="9">
                  <c:v>1697350.769</c:v>
                </c:pt>
                <c:pt idx="10">
                  <c:v>1982153.684</c:v>
                </c:pt>
                <c:pt idx="11">
                  <c:v>1844655.563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1706504.829</c:v>
                </c:pt>
                <c:pt idx="1">
                  <c:v>1625063.497</c:v>
                </c:pt>
              </c:numCache>
            </c:numRef>
          </c:val>
          <c:smooth val="0"/>
        </c:ser>
        <c:marker val="1"/>
        <c:axId val="2708469"/>
        <c:axId val="24376222"/>
      </c:lineChart>
      <c:catAx>
        <c:axId val="2708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76222"/>
        <c:crosses val="autoZero"/>
        <c:auto val="1"/>
        <c:lblOffset val="100"/>
        <c:tickLblSkip val="1"/>
        <c:noMultiLvlLbl val="0"/>
      </c:catAx>
      <c:valAx>
        <c:axId val="2437622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084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İHR'!$C$73:$N$73</c:f>
              <c:numCache>
                <c:ptCount val="12"/>
                <c:pt idx="0">
                  <c:v>11509034.089</c:v>
                </c:pt>
                <c:pt idx="1">
                  <c:v>11692481.18203</c:v>
                </c:pt>
              </c:numCache>
            </c:numRef>
          </c:val>
          <c:smooth val="0"/>
        </c:ser>
        <c:marker val="1"/>
        <c:axId val="18059407"/>
        <c:axId val="28316936"/>
      </c:lineChart>
      <c:catAx>
        <c:axId val="18059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316936"/>
        <c:crosses val="autoZero"/>
        <c:auto val="1"/>
        <c:lblOffset val="100"/>
        <c:tickLblSkip val="1"/>
        <c:noMultiLvlLbl val="0"/>
      </c:catAx>
      <c:valAx>
        <c:axId val="28316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594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152560774.906</c:v>
                </c:pt>
                <c:pt idx="11">
                  <c:v>23201515.27103</c:v>
                </c:pt>
              </c:numCache>
            </c:numRef>
          </c:val>
        </c:ser>
        <c:axId val="53525833"/>
        <c:axId val="11970450"/>
      </c:barChart>
      <c:catAx>
        <c:axId val="53525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970450"/>
        <c:crosses val="autoZero"/>
        <c:auto val="1"/>
        <c:lblOffset val="100"/>
        <c:tickLblSkip val="1"/>
        <c:noMultiLvlLbl val="0"/>
      </c:catAx>
      <c:valAx>
        <c:axId val="11970450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3525833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502040.028</c:v>
                </c:pt>
                <c:pt idx="1">
                  <c:v>476371.271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40625187"/>
        <c:axId val="30082364"/>
      </c:lineChart>
      <c:catAx>
        <c:axId val="40625187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082364"/>
        <c:crosses val="autoZero"/>
        <c:auto val="1"/>
        <c:lblOffset val="100"/>
        <c:tickLblSkip val="1"/>
        <c:noMultiLvlLbl val="0"/>
      </c:catAx>
      <c:valAx>
        <c:axId val="3008236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62518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224498.937</c:v>
                </c:pt>
                <c:pt idx="1">
                  <c:v>182096.128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2305821"/>
        <c:axId val="20752390"/>
      </c:lineChart>
      <c:catAx>
        <c:axId val="2305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752390"/>
        <c:crosses val="autoZero"/>
        <c:auto val="1"/>
        <c:lblOffset val="100"/>
        <c:tickLblSkip val="1"/>
        <c:noMultiLvlLbl val="0"/>
      </c:catAx>
      <c:valAx>
        <c:axId val="2075239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058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95607.057</c:v>
                </c:pt>
                <c:pt idx="1">
                  <c:v>94470.477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92660.414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96501.486</c:v>
                </c:pt>
                <c:pt idx="5">
                  <c:v>96041.307</c:v>
                </c:pt>
                <c:pt idx="6">
                  <c:v>106857.444</c:v>
                </c:pt>
                <c:pt idx="7">
                  <c:v>119729.478</c:v>
                </c:pt>
                <c:pt idx="8">
                  <c:v>112868.437</c:v>
                </c:pt>
                <c:pt idx="9">
                  <c:v>122535.199</c:v>
                </c:pt>
                <c:pt idx="10">
                  <c:v>131869.689</c:v>
                </c:pt>
                <c:pt idx="11">
                  <c:v>101052.199</c:v>
                </c:pt>
              </c:numCache>
            </c:numRef>
          </c:val>
          <c:smooth val="0"/>
        </c:ser>
        <c:marker val="1"/>
        <c:axId val="52553783"/>
        <c:axId val="3222000"/>
      </c:lineChart>
      <c:catAx>
        <c:axId val="5255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222000"/>
        <c:crosses val="autoZero"/>
        <c:auto val="1"/>
        <c:lblOffset val="100"/>
        <c:tickLblSkip val="1"/>
        <c:noMultiLvlLbl val="0"/>
      </c:catAx>
      <c:valAx>
        <c:axId val="322200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25537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44.00390625" style="62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57421875" style="62" customWidth="1"/>
    <col min="13" max="13" width="13.8515625" style="62" bestFit="1" customWidth="1"/>
    <col min="14" max="16384" width="9.140625" style="62" customWidth="1"/>
  </cols>
  <sheetData>
    <row r="1" spans="2:10" ht="26.25">
      <c r="B1" s="63" t="s">
        <v>170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61" t="s">
        <v>112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13" ht="18">
      <c r="A6" s="112"/>
      <c r="B6" s="160" t="s">
        <v>21</v>
      </c>
      <c r="C6" s="160"/>
      <c r="D6" s="160"/>
      <c r="E6" s="160"/>
      <c r="F6" s="162" t="s">
        <v>169</v>
      </c>
      <c r="G6" s="163"/>
      <c r="H6" s="163"/>
      <c r="I6" s="164"/>
      <c r="J6" s="160" t="s">
        <v>160</v>
      </c>
      <c r="K6" s="160"/>
      <c r="L6" s="160"/>
      <c r="M6" s="160"/>
    </row>
    <row r="7" spans="1:13" ht="30">
      <c r="A7" s="113" t="s">
        <v>1</v>
      </c>
      <c r="B7" s="114">
        <v>2012</v>
      </c>
      <c r="C7" s="115">
        <v>2013</v>
      </c>
      <c r="D7" s="116" t="s">
        <v>148</v>
      </c>
      <c r="E7" s="116" t="s">
        <v>149</v>
      </c>
      <c r="F7" s="114">
        <v>2012</v>
      </c>
      <c r="G7" s="115">
        <v>2013</v>
      </c>
      <c r="H7" s="116" t="s">
        <v>148</v>
      </c>
      <c r="I7" s="116" t="s">
        <v>149</v>
      </c>
      <c r="J7" s="114" t="s">
        <v>161</v>
      </c>
      <c r="K7" s="115" t="s">
        <v>162</v>
      </c>
      <c r="L7" s="116" t="s">
        <v>148</v>
      </c>
      <c r="M7" s="116" t="s">
        <v>149</v>
      </c>
    </row>
    <row r="8" spans="1:13" ht="16.5">
      <c r="A8" s="117" t="s">
        <v>2</v>
      </c>
      <c r="B8" s="107">
        <v>1533586.846</v>
      </c>
      <c r="C8" s="107">
        <v>1625063.4972</v>
      </c>
      <c r="D8" s="123">
        <f aca="true" t="shared" si="0" ref="D8:D44">(C8-B8)/B8*100</f>
        <v>5.9648823565874665</v>
      </c>
      <c r="E8" s="123">
        <f>C8/C$44*100</f>
        <v>13.898363160913494</v>
      </c>
      <c r="F8" s="107">
        <v>3040998.925</v>
      </c>
      <c r="G8" s="107">
        <v>3331568.326</v>
      </c>
      <c r="H8" s="123">
        <f aca="true" t="shared" si="1" ref="H8:H38">(G8-F8)/F8*100</f>
        <v>9.555064245871119</v>
      </c>
      <c r="I8" s="123">
        <f>G8/G$44*100</f>
        <v>14.671107507339599</v>
      </c>
      <c r="J8" s="107">
        <v>18171580.426</v>
      </c>
      <c r="K8" s="107">
        <v>19448703.949</v>
      </c>
      <c r="L8" s="159">
        <f aca="true" t="shared" si="2" ref="L8:L46">(K8-J8)/J8*100</f>
        <v>7.028136755637866</v>
      </c>
      <c r="M8" s="159">
        <f>K8/K$44*100</f>
        <v>14.001222388585917</v>
      </c>
    </row>
    <row r="9" spans="1:13" ht="15.75">
      <c r="A9" s="118" t="s">
        <v>73</v>
      </c>
      <c r="B9" s="107">
        <v>1128436.077</v>
      </c>
      <c r="C9" s="107">
        <v>1160527.55445</v>
      </c>
      <c r="D9" s="124">
        <f t="shared" si="0"/>
        <v>2.843889707542547</v>
      </c>
      <c r="E9" s="124">
        <f aca="true" t="shared" si="3" ref="E9:E46">C9/C$44*100</f>
        <v>9.925417337712696</v>
      </c>
      <c r="F9" s="107">
        <v>2222350.585</v>
      </c>
      <c r="G9" s="107">
        <v>2385696.424</v>
      </c>
      <c r="H9" s="124">
        <f t="shared" si="1"/>
        <v>7.350138187130368</v>
      </c>
      <c r="I9" s="124">
        <f aca="true" t="shared" si="4" ref="I9:I45">G9/G$44*100</f>
        <v>10.5058054620188</v>
      </c>
      <c r="J9" s="107">
        <v>13248100.185</v>
      </c>
      <c r="K9" s="107">
        <v>13791438.087</v>
      </c>
      <c r="L9" s="106">
        <f t="shared" si="2"/>
        <v>4.101251458040652</v>
      </c>
      <c r="M9" s="106">
        <f aca="true" t="shared" si="5" ref="M9:M44">K9/K$44*100</f>
        <v>9.928527485474397</v>
      </c>
    </row>
    <row r="10" spans="1:13" ht="14.25">
      <c r="A10" s="119" t="s">
        <v>138</v>
      </c>
      <c r="B10" s="108">
        <v>496619.102</v>
      </c>
      <c r="C10" s="108">
        <v>476371.27052</v>
      </c>
      <c r="D10" s="122">
        <f t="shared" si="0"/>
        <v>-4.077135051482574</v>
      </c>
      <c r="E10" s="122">
        <f t="shared" si="3"/>
        <v>4.074167519312564</v>
      </c>
      <c r="F10" s="108">
        <v>966621.524</v>
      </c>
      <c r="G10" s="108">
        <v>978411.299</v>
      </c>
      <c r="H10" s="122">
        <f t="shared" si="1"/>
        <v>1.2196888551800988</v>
      </c>
      <c r="I10" s="122">
        <f t="shared" si="4"/>
        <v>4.3085946165358004</v>
      </c>
      <c r="J10" s="108">
        <v>5654590.1790000005</v>
      </c>
      <c r="K10" s="108">
        <v>5899449.829</v>
      </c>
      <c r="L10" s="105">
        <f t="shared" si="2"/>
        <v>4.330281103471627</v>
      </c>
      <c r="M10" s="105">
        <f t="shared" si="5"/>
        <v>4.247044391376075</v>
      </c>
    </row>
    <row r="11" spans="1:13" ht="14.25">
      <c r="A11" s="119" t="s">
        <v>4</v>
      </c>
      <c r="B11" s="108">
        <v>178536.126</v>
      </c>
      <c r="C11" s="108">
        <v>182096.12816</v>
      </c>
      <c r="D11" s="122">
        <f t="shared" si="0"/>
        <v>1.993995411326447</v>
      </c>
      <c r="E11" s="122">
        <f t="shared" si="3"/>
        <v>1.557377987829143</v>
      </c>
      <c r="F11" s="108">
        <v>372120.548</v>
      </c>
      <c r="G11" s="108">
        <v>406595.065</v>
      </c>
      <c r="H11" s="122">
        <f t="shared" si="1"/>
        <v>9.264341134959308</v>
      </c>
      <c r="I11" s="122">
        <f t="shared" si="4"/>
        <v>1.7905080511228066</v>
      </c>
      <c r="J11" s="108">
        <v>2224597.5609999998</v>
      </c>
      <c r="K11" s="108">
        <v>2219292.448</v>
      </c>
      <c r="L11" s="105">
        <f t="shared" si="2"/>
        <v>-0.2384751782976488</v>
      </c>
      <c r="M11" s="105">
        <f t="shared" si="5"/>
        <v>1.5976800917551592</v>
      </c>
    </row>
    <row r="12" spans="1:13" ht="14.25">
      <c r="A12" s="119" t="s">
        <v>5</v>
      </c>
      <c r="B12" s="108">
        <v>90908.092</v>
      </c>
      <c r="C12" s="108">
        <v>94470.47694</v>
      </c>
      <c r="D12" s="122">
        <f t="shared" si="0"/>
        <v>3.918666492307405</v>
      </c>
      <c r="E12" s="122">
        <f t="shared" si="3"/>
        <v>0.8079591959077963</v>
      </c>
      <c r="F12" s="108">
        <v>183568.506</v>
      </c>
      <c r="G12" s="108">
        <v>190077.53399999999</v>
      </c>
      <c r="H12" s="122">
        <f t="shared" si="1"/>
        <v>3.545830459610534</v>
      </c>
      <c r="I12" s="122">
        <f t="shared" si="4"/>
        <v>0.8370375940607371</v>
      </c>
      <c r="J12" s="108">
        <v>1218352.243</v>
      </c>
      <c r="K12" s="108">
        <v>1268627.759</v>
      </c>
      <c r="L12" s="105">
        <f t="shared" si="2"/>
        <v>4.1265172932422685</v>
      </c>
      <c r="M12" s="105">
        <f t="shared" si="5"/>
        <v>0.9132916737624399</v>
      </c>
    </row>
    <row r="13" spans="1:13" ht="14.25">
      <c r="A13" s="119" t="s">
        <v>6</v>
      </c>
      <c r="B13" s="108">
        <v>96523.844</v>
      </c>
      <c r="C13" s="108">
        <v>110014.42146</v>
      </c>
      <c r="D13" s="122">
        <f t="shared" si="0"/>
        <v>13.976419608817073</v>
      </c>
      <c r="E13" s="122">
        <f t="shared" si="3"/>
        <v>0.9408988541207107</v>
      </c>
      <c r="F13" s="108">
        <v>202055.427</v>
      </c>
      <c r="G13" s="108">
        <v>217226.055</v>
      </c>
      <c r="H13" s="122">
        <f t="shared" si="1"/>
        <v>7.508151711262869</v>
      </c>
      <c r="I13" s="122">
        <f t="shared" si="4"/>
        <v>0.9565905586954077</v>
      </c>
      <c r="J13" s="108">
        <v>1371958.8080000002</v>
      </c>
      <c r="K13" s="108">
        <v>1382764.6870000002</v>
      </c>
      <c r="L13" s="105">
        <f t="shared" si="2"/>
        <v>0.7876241572990401</v>
      </c>
      <c r="M13" s="105">
        <f t="shared" si="5"/>
        <v>0.9954594375305847</v>
      </c>
    </row>
    <row r="14" spans="1:13" ht="14.25">
      <c r="A14" s="119" t="s">
        <v>7</v>
      </c>
      <c r="B14" s="108">
        <v>143215.254</v>
      </c>
      <c r="C14" s="108">
        <v>134945.29939</v>
      </c>
      <c r="D14" s="122">
        <f t="shared" si="0"/>
        <v>-5.774492855349045</v>
      </c>
      <c r="E14" s="122">
        <f t="shared" si="3"/>
        <v>1.1541203042293147</v>
      </c>
      <c r="F14" s="108">
        <v>263128.424</v>
      </c>
      <c r="G14" s="108">
        <v>313910.189</v>
      </c>
      <c r="H14" s="122">
        <f t="shared" si="1"/>
        <v>19.299231997832365</v>
      </c>
      <c r="I14" s="122">
        <f t="shared" si="4"/>
        <v>1.3823549991537205</v>
      </c>
      <c r="J14" s="108">
        <v>1773227.789</v>
      </c>
      <c r="K14" s="108">
        <v>1856243.1950000003</v>
      </c>
      <c r="L14" s="105">
        <f t="shared" si="2"/>
        <v>4.681598524170218</v>
      </c>
      <c r="M14" s="105">
        <f t="shared" si="5"/>
        <v>1.3363190600590422</v>
      </c>
    </row>
    <row r="15" spans="1:13" ht="14.25">
      <c r="A15" s="119" t="s">
        <v>8</v>
      </c>
      <c r="B15" s="108">
        <v>15339.146</v>
      </c>
      <c r="C15" s="108">
        <v>52538.09043</v>
      </c>
      <c r="D15" s="122">
        <f t="shared" si="0"/>
        <v>242.5098791679797</v>
      </c>
      <c r="E15" s="122">
        <f t="shared" si="3"/>
        <v>0.44933226414548355</v>
      </c>
      <c r="F15" s="108">
        <v>30302.587</v>
      </c>
      <c r="G15" s="108">
        <v>97400.06099999999</v>
      </c>
      <c r="H15" s="122">
        <f t="shared" si="1"/>
        <v>221.42490342491215</v>
      </c>
      <c r="I15" s="122">
        <f t="shared" si="4"/>
        <v>0.42891714241625756</v>
      </c>
      <c r="J15" s="108">
        <v>183404.592</v>
      </c>
      <c r="K15" s="108">
        <v>268649.8709999999</v>
      </c>
      <c r="L15" s="105">
        <f t="shared" si="2"/>
        <v>46.47935914276341</v>
      </c>
      <c r="M15" s="105">
        <f t="shared" si="5"/>
        <v>0.19340242920039516</v>
      </c>
    </row>
    <row r="16" spans="1:13" ht="14.25">
      <c r="A16" s="119" t="s">
        <v>137</v>
      </c>
      <c r="B16" s="108">
        <v>100557.644</v>
      </c>
      <c r="C16" s="108">
        <v>101106.59644</v>
      </c>
      <c r="D16" s="122">
        <f t="shared" si="0"/>
        <v>0.5459082155902475</v>
      </c>
      <c r="E16" s="122">
        <f t="shared" si="3"/>
        <v>0.8647146389714888</v>
      </c>
      <c r="F16" s="108">
        <v>193058.255</v>
      </c>
      <c r="G16" s="108">
        <v>167838.403</v>
      </c>
      <c r="H16" s="122">
        <f t="shared" si="1"/>
        <v>-13.063337799256505</v>
      </c>
      <c r="I16" s="122">
        <f t="shared" si="4"/>
        <v>0.7391039334407422</v>
      </c>
      <c r="J16" s="108">
        <v>746791.289</v>
      </c>
      <c r="K16" s="108">
        <v>820491.1410000001</v>
      </c>
      <c r="L16" s="105">
        <f t="shared" si="2"/>
        <v>9.868868730202887</v>
      </c>
      <c r="M16" s="105">
        <f t="shared" si="5"/>
        <v>0.5906758086878217</v>
      </c>
    </row>
    <row r="17" spans="1:13" ht="14.25">
      <c r="A17" s="119" t="s">
        <v>139</v>
      </c>
      <c r="B17" s="108">
        <v>6736.869</v>
      </c>
      <c r="C17" s="108">
        <v>8985.27111</v>
      </c>
      <c r="D17" s="122">
        <f t="shared" si="0"/>
        <v>33.37458558270912</v>
      </c>
      <c r="E17" s="122">
        <f t="shared" si="3"/>
        <v>0.07684657319619491</v>
      </c>
      <c r="F17" s="108">
        <v>11495.314999999999</v>
      </c>
      <c r="G17" s="108">
        <v>14237.817000000001</v>
      </c>
      <c r="H17" s="122">
        <f t="shared" si="1"/>
        <v>23.857562841905615</v>
      </c>
      <c r="I17" s="122">
        <f t="shared" si="4"/>
        <v>0.06269856218966448</v>
      </c>
      <c r="J17" s="108">
        <v>75177.724</v>
      </c>
      <c r="K17" s="108">
        <v>75919.15599999999</v>
      </c>
      <c r="L17" s="105">
        <f t="shared" si="2"/>
        <v>0.9862389555714484</v>
      </c>
      <c r="M17" s="105">
        <f t="shared" si="5"/>
        <v>0.05465459238297478</v>
      </c>
    </row>
    <row r="18" spans="1:13" ht="15.75">
      <c r="A18" s="118" t="s">
        <v>74</v>
      </c>
      <c r="B18" s="107">
        <v>110684.017</v>
      </c>
      <c r="C18" s="107">
        <v>149837.64614</v>
      </c>
      <c r="D18" s="124">
        <f t="shared" si="0"/>
        <v>35.37423938995635</v>
      </c>
      <c r="E18" s="124">
        <f t="shared" si="3"/>
        <v>1.281487169466505</v>
      </c>
      <c r="F18" s="107">
        <v>258180.652</v>
      </c>
      <c r="G18" s="107">
        <v>321357.284</v>
      </c>
      <c r="H18" s="124">
        <f t="shared" si="1"/>
        <v>24.469932781794967</v>
      </c>
      <c r="I18" s="124">
        <f t="shared" si="4"/>
        <v>1.4151495033245383</v>
      </c>
      <c r="J18" s="107">
        <v>1475880.9100000001</v>
      </c>
      <c r="K18" s="107">
        <v>1727453.134</v>
      </c>
      <c r="L18" s="106">
        <f t="shared" si="2"/>
        <v>17.045563926970225</v>
      </c>
      <c r="M18" s="106">
        <f t="shared" si="5"/>
        <v>1.2436024301885327</v>
      </c>
    </row>
    <row r="19" spans="1:13" ht="14.25">
      <c r="A19" s="119" t="s">
        <v>108</v>
      </c>
      <c r="B19" s="108">
        <v>110684.017</v>
      </c>
      <c r="C19" s="108">
        <v>149837.64614</v>
      </c>
      <c r="D19" s="122">
        <f t="shared" si="0"/>
        <v>35.37423938995635</v>
      </c>
      <c r="E19" s="122">
        <f t="shared" si="3"/>
        <v>1.281487169466505</v>
      </c>
      <c r="F19" s="108">
        <v>258180.652</v>
      </c>
      <c r="G19" s="108">
        <v>321357.284</v>
      </c>
      <c r="H19" s="122">
        <f t="shared" si="1"/>
        <v>24.469932781794967</v>
      </c>
      <c r="I19" s="122">
        <f t="shared" si="4"/>
        <v>1.4151495033245383</v>
      </c>
      <c r="J19" s="108">
        <v>1475880.9100000001</v>
      </c>
      <c r="K19" s="108">
        <v>1727453.134</v>
      </c>
      <c r="L19" s="105">
        <f t="shared" si="2"/>
        <v>17.045563926970225</v>
      </c>
      <c r="M19" s="105">
        <f t="shared" si="5"/>
        <v>1.2436024301885327</v>
      </c>
    </row>
    <row r="20" spans="1:13" ht="15.75">
      <c r="A20" s="118" t="s">
        <v>75</v>
      </c>
      <c r="B20" s="107">
        <v>294466.753</v>
      </c>
      <c r="C20" s="107">
        <v>314698.29661</v>
      </c>
      <c r="D20" s="124">
        <f t="shared" si="0"/>
        <v>6.870569734573734</v>
      </c>
      <c r="E20" s="124">
        <f t="shared" si="3"/>
        <v>2.691458653734292</v>
      </c>
      <c r="F20" s="107">
        <v>560467.6880000001</v>
      </c>
      <c r="G20" s="107">
        <v>624514.6170000001</v>
      </c>
      <c r="H20" s="124">
        <f t="shared" si="1"/>
        <v>11.42740792578929</v>
      </c>
      <c r="I20" s="124">
        <f t="shared" si="4"/>
        <v>2.7501525375925957</v>
      </c>
      <c r="J20" s="107">
        <v>3447599.33</v>
      </c>
      <c r="K20" s="107">
        <v>3929812.727</v>
      </c>
      <c r="L20" s="106">
        <f t="shared" si="2"/>
        <v>13.986932669464228</v>
      </c>
      <c r="M20" s="106">
        <f t="shared" si="5"/>
        <v>2.8290924722030835</v>
      </c>
    </row>
    <row r="21" spans="1:13" ht="14.25">
      <c r="A21" s="119" t="s">
        <v>9</v>
      </c>
      <c r="B21" s="108">
        <v>294466.753</v>
      </c>
      <c r="C21" s="108">
        <v>314698.29661</v>
      </c>
      <c r="D21" s="122">
        <f t="shared" si="0"/>
        <v>6.870569734573734</v>
      </c>
      <c r="E21" s="122">
        <f t="shared" si="3"/>
        <v>2.691458653734292</v>
      </c>
      <c r="F21" s="108">
        <v>560467.6880000001</v>
      </c>
      <c r="G21" s="108">
        <v>624514.6170000001</v>
      </c>
      <c r="H21" s="122">
        <f t="shared" si="1"/>
        <v>11.42740792578929</v>
      </c>
      <c r="I21" s="122">
        <f t="shared" si="4"/>
        <v>2.7501525375925957</v>
      </c>
      <c r="J21" s="108">
        <v>3447599.33</v>
      </c>
      <c r="K21" s="108">
        <v>3929812.727</v>
      </c>
      <c r="L21" s="105">
        <f t="shared" si="2"/>
        <v>13.986932669464228</v>
      </c>
      <c r="M21" s="105">
        <f t="shared" si="5"/>
        <v>2.8290924722030835</v>
      </c>
    </row>
    <row r="22" spans="1:13" ht="16.5">
      <c r="A22" s="117" t="s">
        <v>10</v>
      </c>
      <c r="B22" s="107">
        <v>9278232.621</v>
      </c>
      <c r="C22" s="107">
        <v>9664129.54612</v>
      </c>
      <c r="D22" s="123">
        <f t="shared" si="0"/>
        <v>4.159164152088355</v>
      </c>
      <c r="E22" s="123">
        <f t="shared" si="3"/>
        <v>82.65251314641974</v>
      </c>
      <c r="F22" s="107">
        <v>17942021.617</v>
      </c>
      <c r="G22" s="107">
        <v>18577685.286</v>
      </c>
      <c r="H22" s="123">
        <f t="shared" si="1"/>
        <v>3.5428765083958593</v>
      </c>
      <c r="I22" s="123">
        <f t="shared" si="4"/>
        <v>81.80988393405292</v>
      </c>
      <c r="J22" s="107">
        <v>112947685.59700002</v>
      </c>
      <c r="K22" s="107">
        <v>115006313.81</v>
      </c>
      <c r="L22" s="159">
        <f t="shared" si="2"/>
        <v>1.8226386863252941</v>
      </c>
      <c r="M22" s="159">
        <f t="shared" si="5"/>
        <v>82.79363910149414</v>
      </c>
    </row>
    <row r="23" spans="1:13" ht="15.75">
      <c r="A23" s="118" t="s">
        <v>76</v>
      </c>
      <c r="B23" s="107">
        <v>887364.535</v>
      </c>
      <c r="C23" s="107">
        <v>945485.87412</v>
      </c>
      <c r="D23" s="124">
        <f t="shared" si="0"/>
        <v>6.549883033132491</v>
      </c>
      <c r="E23" s="124">
        <f t="shared" si="3"/>
        <v>8.086272360849323</v>
      </c>
      <c r="F23" s="107">
        <v>1694916.625</v>
      </c>
      <c r="G23" s="107">
        <v>1912185.899</v>
      </c>
      <c r="H23" s="124">
        <f t="shared" si="1"/>
        <v>12.818876798733386</v>
      </c>
      <c r="I23" s="124">
        <f t="shared" si="4"/>
        <v>8.420624208518129</v>
      </c>
      <c r="J23" s="107">
        <v>11115879.226000002</v>
      </c>
      <c r="K23" s="107">
        <v>11684145.118</v>
      </c>
      <c r="L23" s="106">
        <f t="shared" si="2"/>
        <v>5.112199228207043</v>
      </c>
      <c r="M23" s="106">
        <f t="shared" si="5"/>
        <v>8.411476396916411</v>
      </c>
    </row>
    <row r="24" spans="1:13" ht="14.25">
      <c r="A24" s="119" t="s">
        <v>11</v>
      </c>
      <c r="B24" s="108">
        <v>634983.865</v>
      </c>
      <c r="C24" s="108">
        <v>652337.09978</v>
      </c>
      <c r="D24" s="122">
        <f t="shared" si="0"/>
        <v>2.7328623192653967</v>
      </c>
      <c r="E24" s="122">
        <f t="shared" si="3"/>
        <v>5.579116097125452</v>
      </c>
      <c r="F24" s="108">
        <v>1220056.885</v>
      </c>
      <c r="G24" s="108">
        <v>1336665.635</v>
      </c>
      <c r="H24" s="122">
        <f t="shared" si="1"/>
        <v>9.557648617342952</v>
      </c>
      <c r="I24" s="122">
        <f t="shared" si="4"/>
        <v>5.886226339531885</v>
      </c>
      <c r="J24" s="108">
        <v>7930584.6729999995</v>
      </c>
      <c r="K24" s="108">
        <v>7966474.396999999</v>
      </c>
      <c r="L24" s="105">
        <f t="shared" si="2"/>
        <v>0.4525482732967659</v>
      </c>
      <c r="M24" s="105">
        <f t="shared" si="5"/>
        <v>5.7351060501441795</v>
      </c>
    </row>
    <row r="25" spans="1:13" ht="14.25">
      <c r="A25" s="119" t="s">
        <v>12</v>
      </c>
      <c r="B25" s="108">
        <v>103607.844</v>
      </c>
      <c r="C25" s="108">
        <v>130909.42402</v>
      </c>
      <c r="D25" s="122">
        <f t="shared" si="0"/>
        <v>26.350881329023707</v>
      </c>
      <c r="E25" s="122">
        <f t="shared" si="3"/>
        <v>1.1196034612498906</v>
      </c>
      <c r="F25" s="108">
        <v>193402.55599999998</v>
      </c>
      <c r="G25" s="108">
        <v>246440.326</v>
      </c>
      <c r="H25" s="122">
        <f t="shared" si="1"/>
        <v>27.423510369738867</v>
      </c>
      <c r="I25" s="122">
        <f t="shared" si="4"/>
        <v>1.0852403922421665</v>
      </c>
      <c r="J25" s="108">
        <v>1481754.561</v>
      </c>
      <c r="K25" s="108">
        <v>1658106.8429999999</v>
      </c>
      <c r="L25" s="105">
        <f t="shared" si="2"/>
        <v>11.901585231563859</v>
      </c>
      <c r="M25" s="105">
        <f t="shared" si="5"/>
        <v>1.1936796772554499</v>
      </c>
    </row>
    <row r="26" spans="1:13" ht="14.25">
      <c r="A26" s="119" t="s">
        <v>13</v>
      </c>
      <c r="B26" s="108">
        <v>148772.826</v>
      </c>
      <c r="C26" s="108">
        <v>162239.35032</v>
      </c>
      <c r="D26" s="122">
        <f t="shared" si="0"/>
        <v>9.051736585282043</v>
      </c>
      <c r="E26" s="122">
        <f t="shared" si="3"/>
        <v>1.3875528024739798</v>
      </c>
      <c r="F26" s="108">
        <v>281457.185</v>
      </c>
      <c r="G26" s="108">
        <v>329079.93799999997</v>
      </c>
      <c r="H26" s="122">
        <f t="shared" si="1"/>
        <v>16.92007009876119</v>
      </c>
      <c r="I26" s="122">
        <f t="shared" si="4"/>
        <v>1.4491574767440771</v>
      </c>
      <c r="J26" s="108">
        <v>1703539.992</v>
      </c>
      <c r="K26" s="108">
        <v>2059563.8800000001</v>
      </c>
      <c r="L26" s="105">
        <f t="shared" si="2"/>
        <v>20.899062521098713</v>
      </c>
      <c r="M26" s="105">
        <f t="shared" si="5"/>
        <v>1.4826906709565897</v>
      </c>
    </row>
    <row r="27" spans="1:13" ht="15.75">
      <c r="A27" s="118" t="s">
        <v>77</v>
      </c>
      <c r="B27" s="107">
        <v>1387046.395</v>
      </c>
      <c r="C27" s="107">
        <v>1450866.99842</v>
      </c>
      <c r="D27" s="124">
        <f t="shared" si="0"/>
        <v>4.601187361148078</v>
      </c>
      <c r="E27" s="124">
        <f t="shared" si="3"/>
        <v>12.408546790306714</v>
      </c>
      <c r="F27" s="107">
        <v>2690396.86</v>
      </c>
      <c r="G27" s="107">
        <v>2765341.4129999997</v>
      </c>
      <c r="H27" s="124">
        <f t="shared" si="1"/>
        <v>2.785631893727375</v>
      </c>
      <c r="I27" s="124">
        <f t="shared" si="4"/>
        <v>12.177634433609809</v>
      </c>
      <c r="J27" s="107">
        <v>16130537.03</v>
      </c>
      <c r="K27" s="107">
        <v>17617338.96</v>
      </c>
      <c r="L27" s="106">
        <f t="shared" si="2"/>
        <v>9.217312028947381</v>
      </c>
      <c r="M27" s="106">
        <f t="shared" si="5"/>
        <v>12.68281327747507</v>
      </c>
    </row>
    <row r="28" spans="1:13" ht="15">
      <c r="A28" s="119" t="s">
        <v>14</v>
      </c>
      <c r="B28" s="108">
        <v>1387046.395</v>
      </c>
      <c r="C28" s="108">
        <v>1450866.99842</v>
      </c>
      <c r="D28" s="122">
        <f t="shared" si="0"/>
        <v>4.601187361148078</v>
      </c>
      <c r="E28" s="122">
        <f t="shared" si="3"/>
        <v>12.408546790306714</v>
      </c>
      <c r="F28" s="108">
        <v>2690396.86</v>
      </c>
      <c r="G28" s="108">
        <v>2765341.4129999997</v>
      </c>
      <c r="H28" s="122">
        <f t="shared" si="1"/>
        <v>2.785631893727375</v>
      </c>
      <c r="I28" s="122">
        <f t="shared" si="4"/>
        <v>12.177634433609809</v>
      </c>
      <c r="J28" s="108">
        <v>16130537.03</v>
      </c>
      <c r="K28" s="109">
        <v>17617338.96</v>
      </c>
      <c r="L28" s="105">
        <f t="shared" si="2"/>
        <v>9.217312028947381</v>
      </c>
      <c r="M28" s="105">
        <f t="shared" si="5"/>
        <v>12.68281327747507</v>
      </c>
    </row>
    <row r="29" spans="1:13" ht="15.75">
      <c r="A29" s="118" t="s">
        <v>78</v>
      </c>
      <c r="B29" s="107">
        <v>7003821.692</v>
      </c>
      <c r="C29" s="107">
        <v>7267776.67358</v>
      </c>
      <c r="D29" s="124">
        <f t="shared" si="0"/>
        <v>3.76872789153811</v>
      </c>
      <c r="E29" s="124">
        <f t="shared" si="3"/>
        <v>62.157693995263706</v>
      </c>
      <c r="F29" s="107">
        <v>13556708.132</v>
      </c>
      <c r="G29" s="107">
        <v>13900157.974</v>
      </c>
      <c r="H29" s="124">
        <f t="shared" si="1"/>
        <v>2.5334309675761353</v>
      </c>
      <c r="I29" s="124">
        <f t="shared" si="4"/>
        <v>61.21162529192499</v>
      </c>
      <c r="J29" s="107">
        <v>85701269.33800003</v>
      </c>
      <c r="K29" s="107">
        <v>85704829.73400001</v>
      </c>
      <c r="L29" s="106">
        <f t="shared" si="2"/>
        <v>0.0041544262150202136</v>
      </c>
      <c r="M29" s="106">
        <f t="shared" si="5"/>
        <v>61.69934942854248</v>
      </c>
    </row>
    <row r="30" spans="1:13" ht="14.25">
      <c r="A30" s="119" t="s">
        <v>15</v>
      </c>
      <c r="B30" s="108">
        <v>1302884.392</v>
      </c>
      <c r="C30" s="108">
        <v>1402235.46958</v>
      </c>
      <c r="D30" s="122">
        <f t="shared" si="0"/>
        <v>7.625471468538403</v>
      </c>
      <c r="E30" s="122">
        <f t="shared" si="3"/>
        <v>11.99262541243235</v>
      </c>
      <c r="F30" s="108">
        <v>2530103.115</v>
      </c>
      <c r="G30" s="108">
        <v>2807728.753</v>
      </c>
      <c r="H30" s="122">
        <f t="shared" si="1"/>
        <v>10.972898153994795</v>
      </c>
      <c r="I30" s="122">
        <f t="shared" si="4"/>
        <v>12.364294036907454</v>
      </c>
      <c r="J30" s="108">
        <v>16093797.220000003</v>
      </c>
      <c r="K30" s="108">
        <v>16365837.151999997</v>
      </c>
      <c r="L30" s="105">
        <f t="shared" si="2"/>
        <v>1.6903402489868977</v>
      </c>
      <c r="M30" s="105">
        <f t="shared" si="5"/>
        <v>11.781850664260608</v>
      </c>
    </row>
    <row r="31" spans="1:13" ht="14.25">
      <c r="A31" s="119" t="s">
        <v>119</v>
      </c>
      <c r="B31" s="108">
        <v>1637567.437</v>
      </c>
      <c r="C31" s="108">
        <v>1787499.22187</v>
      </c>
      <c r="D31" s="122">
        <f t="shared" si="0"/>
        <v>9.155762473188462</v>
      </c>
      <c r="E31" s="122">
        <f t="shared" si="3"/>
        <v>15.287595455934374</v>
      </c>
      <c r="F31" s="108">
        <v>3218767.918</v>
      </c>
      <c r="G31" s="108">
        <v>3278626.606</v>
      </c>
      <c r="H31" s="122">
        <f t="shared" si="1"/>
        <v>1.8596770418040458</v>
      </c>
      <c r="I31" s="122">
        <f t="shared" si="4"/>
        <v>14.437969960772747</v>
      </c>
      <c r="J31" s="108">
        <v>20263015.879000004</v>
      </c>
      <c r="K31" s="108">
        <v>19123293.108999997</v>
      </c>
      <c r="L31" s="105">
        <f t="shared" si="2"/>
        <v>-5.624645298635838</v>
      </c>
      <c r="M31" s="105">
        <f t="shared" si="5"/>
        <v>13.766957444739578</v>
      </c>
    </row>
    <row r="32" spans="1:13" ht="14.25">
      <c r="A32" s="119" t="s">
        <v>120</v>
      </c>
      <c r="B32" s="108">
        <v>109678.354</v>
      </c>
      <c r="C32" s="108">
        <v>162614.75666</v>
      </c>
      <c r="D32" s="122">
        <f t="shared" si="0"/>
        <v>48.26513229766377</v>
      </c>
      <c r="E32" s="122">
        <f t="shared" si="3"/>
        <v>1.3907634669527646</v>
      </c>
      <c r="F32" s="108">
        <v>145720.03600000002</v>
      </c>
      <c r="G32" s="108">
        <v>211567.386</v>
      </c>
      <c r="H32" s="122">
        <f t="shared" si="1"/>
        <v>45.18757461739851</v>
      </c>
      <c r="I32" s="122">
        <f t="shared" si="4"/>
        <v>0.9316716817209935</v>
      </c>
      <c r="J32" s="108">
        <v>1322751.3210000002</v>
      </c>
      <c r="K32" s="108">
        <v>877093.116</v>
      </c>
      <c r="L32" s="105">
        <f t="shared" si="2"/>
        <v>-33.6917603426079</v>
      </c>
      <c r="M32" s="105">
        <f t="shared" si="5"/>
        <v>0.6314238627322625</v>
      </c>
    </row>
    <row r="33" spans="1:13" ht="14.25">
      <c r="A33" s="119" t="s">
        <v>135</v>
      </c>
      <c r="B33" s="108">
        <v>949073.524</v>
      </c>
      <c r="C33" s="108">
        <v>844562.59923</v>
      </c>
      <c r="D33" s="122">
        <f t="shared" si="0"/>
        <v>-11.011889187417678</v>
      </c>
      <c r="E33" s="122">
        <f t="shared" si="3"/>
        <v>7.223125580291681</v>
      </c>
      <c r="F33" s="108">
        <v>1768302.801</v>
      </c>
      <c r="G33" s="108">
        <v>1678136.124</v>
      </c>
      <c r="H33" s="122">
        <f t="shared" si="1"/>
        <v>-5.099051867644466</v>
      </c>
      <c r="I33" s="122">
        <f t="shared" si="4"/>
        <v>7.389947639679348</v>
      </c>
      <c r="J33" s="108">
        <v>11453746.214</v>
      </c>
      <c r="K33" s="108">
        <v>11721537.287999999</v>
      </c>
      <c r="L33" s="105">
        <f t="shared" si="2"/>
        <v>2.3380217179308205</v>
      </c>
      <c r="M33" s="105">
        <f t="shared" si="5"/>
        <v>8.438395213159108</v>
      </c>
    </row>
    <row r="34" spans="1:13" ht="14.25">
      <c r="A34" s="119" t="s">
        <v>31</v>
      </c>
      <c r="B34" s="108">
        <v>418134.033</v>
      </c>
      <c r="C34" s="108">
        <v>441739.98648</v>
      </c>
      <c r="D34" s="122">
        <f t="shared" si="0"/>
        <v>5.645547029653055</v>
      </c>
      <c r="E34" s="122">
        <f t="shared" si="3"/>
        <v>3.7779833005752756</v>
      </c>
      <c r="F34" s="108">
        <v>803724.543</v>
      </c>
      <c r="G34" s="108">
        <v>875613.077</v>
      </c>
      <c r="H34" s="122">
        <f t="shared" si="1"/>
        <v>8.944424383466924</v>
      </c>
      <c r="I34" s="122">
        <f t="shared" si="4"/>
        <v>3.855905786846956</v>
      </c>
      <c r="J34" s="108">
        <v>5031898.981</v>
      </c>
      <c r="K34" s="108">
        <v>5399467.512999999</v>
      </c>
      <c r="L34" s="105">
        <f t="shared" si="2"/>
        <v>7.304767710717276</v>
      </c>
      <c r="M34" s="105">
        <f t="shared" si="5"/>
        <v>3.887104540626473</v>
      </c>
    </row>
    <row r="35" spans="1:13" ht="14.25">
      <c r="A35" s="119" t="s">
        <v>16</v>
      </c>
      <c r="B35" s="108">
        <v>499944.903</v>
      </c>
      <c r="C35" s="108">
        <v>539236.24074</v>
      </c>
      <c r="D35" s="122">
        <f t="shared" si="0"/>
        <v>7.859133577365434</v>
      </c>
      <c r="E35" s="122">
        <f t="shared" si="3"/>
        <v>4.611820471165215</v>
      </c>
      <c r="F35" s="108">
        <v>979432.059</v>
      </c>
      <c r="G35" s="108">
        <v>1050146.167</v>
      </c>
      <c r="H35" s="122">
        <f t="shared" si="1"/>
        <v>7.21990947204638</v>
      </c>
      <c r="I35" s="122">
        <f t="shared" si="4"/>
        <v>4.624490872434114</v>
      </c>
      <c r="J35" s="108">
        <v>6315437.376</v>
      </c>
      <c r="K35" s="108">
        <v>6437923.158</v>
      </c>
      <c r="L35" s="105">
        <f t="shared" si="2"/>
        <v>1.939466337920974</v>
      </c>
      <c r="M35" s="105">
        <f t="shared" si="5"/>
        <v>4.634694121117518</v>
      </c>
    </row>
    <row r="36" spans="1:13" ht="14.25">
      <c r="A36" s="119" t="s">
        <v>136</v>
      </c>
      <c r="B36" s="108">
        <v>1360029.884</v>
      </c>
      <c r="C36" s="108">
        <v>1244917.80952</v>
      </c>
      <c r="D36" s="122">
        <f t="shared" si="0"/>
        <v>-8.463937140957718</v>
      </c>
      <c r="E36" s="122">
        <f t="shared" si="3"/>
        <v>10.64716538892785</v>
      </c>
      <c r="F36" s="108">
        <v>2583649.197</v>
      </c>
      <c r="G36" s="108">
        <v>2408325.3619999997</v>
      </c>
      <c r="H36" s="122">
        <f t="shared" si="1"/>
        <v>-6.785899386169662</v>
      </c>
      <c r="I36" s="122">
        <f t="shared" si="4"/>
        <v>10.605455701692414</v>
      </c>
      <c r="J36" s="108">
        <v>15622444.230999999</v>
      </c>
      <c r="K36" s="108">
        <v>15388574.632999998</v>
      </c>
      <c r="L36" s="105">
        <f t="shared" si="2"/>
        <v>-1.4970102919998138</v>
      </c>
      <c r="M36" s="105">
        <f t="shared" si="5"/>
        <v>11.078314331123499</v>
      </c>
    </row>
    <row r="37" spans="1:13" ht="14.25">
      <c r="A37" s="120" t="s">
        <v>145</v>
      </c>
      <c r="B37" s="108">
        <v>235476.862</v>
      </c>
      <c r="C37" s="108">
        <v>237346.79049</v>
      </c>
      <c r="D37" s="122">
        <f t="shared" si="0"/>
        <v>0.7941028575453075</v>
      </c>
      <c r="E37" s="122">
        <f t="shared" si="3"/>
        <v>2.0299095358372248</v>
      </c>
      <c r="F37" s="108">
        <v>443419.191</v>
      </c>
      <c r="G37" s="108">
        <v>470531.13899999997</v>
      </c>
      <c r="H37" s="122">
        <f t="shared" si="1"/>
        <v>6.114292874617593</v>
      </c>
      <c r="I37" s="122">
        <f t="shared" si="4"/>
        <v>2.0720610386244713</v>
      </c>
      <c r="J37" s="108">
        <v>3153963.909999999</v>
      </c>
      <c r="K37" s="108">
        <v>3129361.4480000003</v>
      </c>
      <c r="L37" s="105">
        <f t="shared" si="2"/>
        <v>-0.7800489384800506</v>
      </c>
      <c r="M37" s="105">
        <f t="shared" si="5"/>
        <v>2.252843463636974</v>
      </c>
    </row>
    <row r="38" spans="1:13" ht="14.25">
      <c r="A38" s="119" t="s">
        <v>144</v>
      </c>
      <c r="B38" s="108">
        <v>131817.835</v>
      </c>
      <c r="C38" s="108">
        <v>203609.6357</v>
      </c>
      <c r="D38" s="122">
        <f t="shared" si="0"/>
        <v>54.462888652358785</v>
      </c>
      <c r="E38" s="122">
        <f t="shared" si="3"/>
        <v>1.7413723616927828</v>
      </c>
      <c r="F38" s="108">
        <v>402945.368</v>
      </c>
      <c r="G38" s="108">
        <v>358261.274</v>
      </c>
      <c r="H38" s="122">
        <f t="shared" si="1"/>
        <v>-11.089367827154186</v>
      </c>
      <c r="I38" s="122">
        <f t="shared" si="4"/>
        <v>1.5776622756169307</v>
      </c>
      <c r="J38" s="108">
        <v>1662374.883</v>
      </c>
      <c r="K38" s="108">
        <v>2038400.138</v>
      </c>
      <c r="L38" s="105">
        <f t="shared" si="2"/>
        <v>22.61976277705828</v>
      </c>
      <c r="M38" s="105">
        <f t="shared" si="5"/>
        <v>1.4674547838201673</v>
      </c>
    </row>
    <row r="39" spans="1:13" ht="14.25">
      <c r="A39" s="119" t="s">
        <v>150</v>
      </c>
      <c r="B39" s="108">
        <v>63926.321</v>
      </c>
      <c r="C39" s="108">
        <v>91268.21918</v>
      </c>
      <c r="D39" s="122">
        <f>(C39-B39)/B39*100</f>
        <v>42.770955300243216</v>
      </c>
      <c r="E39" s="122">
        <f t="shared" si="3"/>
        <v>0.7805718714370802</v>
      </c>
      <c r="F39" s="108">
        <v>123816.687</v>
      </c>
      <c r="G39" s="108">
        <v>164112.03</v>
      </c>
      <c r="H39" s="122">
        <f aca="true" t="shared" si="6" ref="H39:H45">(G39-F39)/F39*100</f>
        <v>32.54435567315736</v>
      </c>
      <c r="I39" s="122">
        <f t="shared" si="4"/>
        <v>0.7226942388026958</v>
      </c>
      <c r="J39" s="108">
        <v>904855.9729999999</v>
      </c>
      <c r="K39" s="108">
        <v>1302665.93</v>
      </c>
      <c r="L39" s="105">
        <f t="shared" si="2"/>
        <v>43.96389799816242</v>
      </c>
      <c r="M39" s="105">
        <f t="shared" si="5"/>
        <v>0.9377959288079909</v>
      </c>
    </row>
    <row r="40" spans="1:13" ht="14.25">
      <c r="A40" s="119" t="s">
        <v>151</v>
      </c>
      <c r="B40" s="108">
        <v>289889.332</v>
      </c>
      <c r="C40" s="108">
        <v>303874.81654</v>
      </c>
      <c r="D40" s="122">
        <f>(C40-B40)/B40*100</f>
        <v>4.824421941818829</v>
      </c>
      <c r="E40" s="122">
        <f t="shared" si="3"/>
        <v>2.598890789809615</v>
      </c>
      <c r="F40" s="108">
        <v>545802.9569999999</v>
      </c>
      <c r="G40" s="108">
        <v>581087.023</v>
      </c>
      <c r="H40" s="122">
        <f t="shared" si="6"/>
        <v>6.4646161306891035</v>
      </c>
      <c r="I40" s="122">
        <f t="shared" si="4"/>
        <v>2.5589120052022367</v>
      </c>
      <c r="J40" s="108">
        <v>3803939.4549999996</v>
      </c>
      <c r="K40" s="108">
        <v>3833226.455</v>
      </c>
      <c r="L40" s="105">
        <f t="shared" si="2"/>
        <v>0.7699123591860763</v>
      </c>
      <c r="M40" s="105">
        <f t="shared" si="5"/>
        <v>2.759559516305219</v>
      </c>
    </row>
    <row r="41" spans="1:13" ht="14.25">
      <c r="A41" s="119" t="s">
        <v>79</v>
      </c>
      <c r="B41" s="108">
        <v>5398.814</v>
      </c>
      <c r="C41" s="108">
        <v>8871.12759</v>
      </c>
      <c r="D41" s="122">
        <f t="shared" si="0"/>
        <v>64.31622926813183</v>
      </c>
      <c r="E41" s="122">
        <f t="shared" si="3"/>
        <v>0.07587036020749731</v>
      </c>
      <c r="F41" s="108">
        <v>11024.257000000001</v>
      </c>
      <c r="G41" s="108">
        <v>16023.034</v>
      </c>
      <c r="H41" s="122">
        <f t="shared" si="6"/>
        <v>45.34343675043132</v>
      </c>
      <c r="I41" s="122">
        <f t="shared" si="4"/>
        <v>0.0705600580282854</v>
      </c>
      <c r="J41" s="108">
        <v>73043.89600000001</v>
      </c>
      <c r="K41" s="108">
        <v>87449.795</v>
      </c>
      <c r="L41" s="105">
        <f t="shared" si="2"/>
        <v>19.722248933709654</v>
      </c>
      <c r="M41" s="105">
        <f t="shared" si="5"/>
        <v>0.06295555893297479</v>
      </c>
    </row>
    <row r="42" spans="1:13" ht="15.75">
      <c r="A42" s="121" t="s">
        <v>17</v>
      </c>
      <c r="B42" s="107">
        <v>256897.504</v>
      </c>
      <c r="C42" s="107">
        <v>403288.13871</v>
      </c>
      <c r="D42" s="123">
        <f t="shared" si="0"/>
        <v>56.98406268283558</v>
      </c>
      <c r="E42" s="123">
        <f t="shared" si="3"/>
        <v>3.4491236926667677</v>
      </c>
      <c r="F42" s="107">
        <v>528521.725</v>
      </c>
      <c r="G42" s="107">
        <v>799109.2320000001</v>
      </c>
      <c r="H42" s="123">
        <f t="shared" si="6"/>
        <v>51.197045305942744</v>
      </c>
      <c r="I42" s="123">
        <f t="shared" si="4"/>
        <v>3.519008558607476</v>
      </c>
      <c r="J42" s="107">
        <v>3850890.703</v>
      </c>
      <c r="K42" s="107">
        <v>4452167.691000001</v>
      </c>
      <c r="L42" s="159">
        <f t="shared" si="2"/>
        <v>15.613971789217004</v>
      </c>
      <c r="M42" s="159">
        <f t="shared" si="5"/>
        <v>3.2051385077602164</v>
      </c>
    </row>
    <row r="43" spans="1:13" ht="14.25">
      <c r="A43" s="119" t="s">
        <v>82</v>
      </c>
      <c r="B43" s="108">
        <v>256897.504</v>
      </c>
      <c r="C43" s="108">
        <v>403288.13871</v>
      </c>
      <c r="D43" s="122">
        <f t="shared" si="0"/>
        <v>56.98406268283558</v>
      </c>
      <c r="E43" s="122">
        <f t="shared" si="3"/>
        <v>3.4491236926667677</v>
      </c>
      <c r="F43" s="108">
        <v>528521.725</v>
      </c>
      <c r="G43" s="108">
        <v>799109.2320000001</v>
      </c>
      <c r="H43" s="122">
        <f t="shared" si="6"/>
        <v>51.197045305942744</v>
      </c>
      <c r="I43" s="122">
        <f t="shared" si="4"/>
        <v>3.519008558607476</v>
      </c>
      <c r="J43" s="108">
        <v>3850890.703</v>
      </c>
      <c r="K43" s="108">
        <v>4452167.691000001</v>
      </c>
      <c r="L43" s="105">
        <f t="shared" si="2"/>
        <v>15.613971789217004</v>
      </c>
      <c r="M43" s="105">
        <f t="shared" si="5"/>
        <v>3.2051385077602164</v>
      </c>
    </row>
    <row r="44" spans="1:13" ht="20.25">
      <c r="A44" s="132" t="s">
        <v>164</v>
      </c>
      <c r="B44" s="133">
        <v>11068716.971</v>
      </c>
      <c r="C44" s="133">
        <v>11692481.18203</v>
      </c>
      <c r="D44" s="134">
        <f t="shared" si="0"/>
        <v>5.635379535534778</v>
      </c>
      <c r="E44" s="134">
        <f t="shared" si="3"/>
        <v>100</v>
      </c>
      <c r="F44" s="133">
        <v>21511542.265</v>
      </c>
      <c r="G44" s="133">
        <v>22708362.844</v>
      </c>
      <c r="H44" s="134">
        <f t="shared" si="6"/>
        <v>5.563620517099172</v>
      </c>
      <c r="I44" s="134">
        <f t="shared" si="4"/>
        <v>100</v>
      </c>
      <c r="J44" s="133">
        <v>134970156.721</v>
      </c>
      <c r="K44" s="133">
        <v>138907185.453</v>
      </c>
      <c r="L44" s="135">
        <f>(K44-J44)/J44*100</f>
        <v>2.9169624068366082</v>
      </c>
      <c r="M44" s="136">
        <f t="shared" si="5"/>
        <v>100</v>
      </c>
    </row>
    <row r="45" spans="1:13" ht="15.75">
      <c r="A45" s="129" t="s">
        <v>122</v>
      </c>
      <c r="B45" s="109"/>
      <c r="C45" s="109"/>
      <c r="D45" s="128"/>
      <c r="E45" s="128"/>
      <c r="F45" s="109">
        <f>(F46-F44)</f>
        <v>586304.2419999987</v>
      </c>
      <c r="G45" s="109">
        <f>(G46-G44)</f>
        <v>493152.4270000011</v>
      </c>
      <c r="H45" s="109">
        <f t="shared" si="6"/>
        <v>-15.887965381631645</v>
      </c>
      <c r="I45" s="157">
        <f t="shared" si="4"/>
        <v>2.1716775902684753</v>
      </c>
      <c r="J45" s="130">
        <f>(J46-J44)</f>
        <v>2424347.6700000167</v>
      </c>
      <c r="K45" s="130">
        <f>(K46-K44)</f>
        <v>14733135.907000005</v>
      </c>
      <c r="L45" s="131">
        <f t="shared" si="2"/>
        <v>507.7154728801708</v>
      </c>
      <c r="M45" s="131">
        <f>K45/K$46*100</f>
        <v>9.58936806209763</v>
      </c>
    </row>
    <row r="46" spans="1:13" s="70" customFormat="1" ht="22.5" customHeight="1">
      <c r="A46" s="118" t="s">
        <v>165</v>
      </c>
      <c r="B46" s="141">
        <v>11068716.97123</v>
      </c>
      <c r="C46" s="141">
        <v>11692481.18203</v>
      </c>
      <c r="D46" s="142">
        <f>(C46-B46)/B46*100</f>
        <v>5.635379533339756</v>
      </c>
      <c r="E46" s="142">
        <f t="shared" si="3"/>
        <v>100</v>
      </c>
      <c r="F46" s="141">
        <v>22097846.507</v>
      </c>
      <c r="G46" s="141">
        <v>23201515.271</v>
      </c>
      <c r="H46" s="142">
        <f>(G46-F46)/F46*100</f>
        <v>4.9944629837590275</v>
      </c>
      <c r="I46" s="142">
        <f>G44/G$44*100</f>
        <v>100</v>
      </c>
      <c r="J46" s="141">
        <v>137394504.391</v>
      </c>
      <c r="K46" s="141">
        <v>153640321.36</v>
      </c>
      <c r="L46" s="143">
        <f t="shared" si="2"/>
        <v>11.824211631323582</v>
      </c>
      <c r="M46" s="144">
        <f>K46/K$46*100</f>
        <v>100</v>
      </c>
    </row>
    <row r="47" spans="10:11" ht="20.25" customHeight="1" hidden="1">
      <c r="J47" s="111">
        <v>134018670.49699998</v>
      </c>
      <c r="K47" s="111">
        <v>136770401.61351</v>
      </c>
    </row>
    <row r="48" ht="19.5" customHeight="1"/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157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36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52">
      <selection activeCell="C73" sqref="C73:D73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6" width="11.28125" style="25" bestFit="1" customWidth="1"/>
    <col min="7" max="7" width="10.1406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45" t="s">
        <v>115</v>
      </c>
      <c r="C1" s="146" t="s">
        <v>20</v>
      </c>
      <c r="D1" s="146" t="s">
        <v>21</v>
      </c>
      <c r="E1" s="146" t="s">
        <v>22</v>
      </c>
      <c r="F1" s="146" t="s">
        <v>23</v>
      </c>
      <c r="G1" s="146" t="s">
        <v>24</v>
      </c>
      <c r="H1" s="146" t="s">
        <v>25</v>
      </c>
      <c r="I1" s="146" t="s">
        <v>26</v>
      </c>
      <c r="J1" s="146" t="s">
        <v>27</v>
      </c>
      <c r="K1" s="146" t="s">
        <v>28</v>
      </c>
      <c r="L1" s="146" t="s">
        <v>0</v>
      </c>
      <c r="M1" s="146" t="s">
        <v>29</v>
      </c>
      <c r="N1" s="146" t="s">
        <v>30</v>
      </c>
      <c r="O1" s="147" t="s">
        <v>19</v>
      </c>
    </row>
    <row r="2" spans="1:15" s="46" customFormat="1" ht="16.5" thickBot="1" thickTop="1">
      <c r="A2" s="20">
        <v>2013</v>
      </c>
      <c r="B2" s="148" t="s">
        <v>2</v>
      </c>
      <c r="C2" s="61">
        <v>1706504.829</v>
      </c>
      <c r="D2" s="61">
        <v>1625063.497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149">
        <f aca="true" t="shared" si="0" ref="O2:O7">SUM(C2:N2)</f>
        <v>3331568.326</v>
      </c>
    </row>
    <row r="3" spans="1:15" ht="16.5" thickBot="1" thickTop="1">
      <c r="A3" s="45">
        <v>2012</v>
      </c>
      <c r="B3" s="148" t="s">
        <v>2</v>
      </c>
      <c r="C3" s="61">
        <v>1507333.744</v>
      </c>
      <c r="D3" s="61">
        <v>1533665.181</v>
      </c>
      <c r="E3" s="61">
        <v>1656587.572</v>
      </c>
      <c r="F3" s="61">
        <v>1491555.575</v>
      </c>
      <c r="G3" s="61">
        <v>1536933</v>
      </c>
      <c r="H3" s="61">
        <v>1520736.889</v>
      </c>
      <c r="I3" s="61">
        <v>1413662.366</v>
      </c>
      <c r="J3" s="61">
        <v>1344731.358</v>
      </c>
      <c r="K3" s="61">
        <v>1628757.46</v>
      </c>
      <c r="L3" s="61">
        <v>1697350.769</v>
      </c>
      <c r="M3" s="61">
        <v>1982153.684</v>
      </c>
      <c r="N3" s="61">
        <v>1844655.563</v>
      </c>
      <c r="O3" s="149">
        <f t="shared" si="0"/>
        <v>19158123.161</v>
      </c>
    </row>
    <row r="4" spans="1:15" s="46" customFormat="1" ht="16.5" thickBot="1" thickTop="1">
      <c r="A4" s="20">
        <v>2013</v>
      </c>
      <c r="B4" s="150" t="s">
        <v>46</v>
      </c>
      <c r="C4" s="22">
        <v>502040.028</v>
      </c>
      <c r="D4" s="22">
        <v>476371.271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149">
        <f t="shared" si="0"/>
        <v>978411.299</v>
      </c>
    </row>
    <row r="5" spans="1:15" ht="15.75" thickTop="1">
      <c r="A5" s="45">
        <v>2012</v>
      </c>
      <c r="B5" s="150" t="s">
        <v>46</v>
      </c>
      <c r="C5" s="22">
        <v>469988.837</v>
      </c>
      <c r="D5" s="22">
        <v>496632.687</v>
      </c>
      <c r="E5" s="22">
        <v>525592.323</v>
      </c>
      <c r="F5" s="22">
        <v>479236.885</v>
      </c>
      <c r="G5" s="22">
        <v>474995.944</v>
      </c>
      <c r="H5" s="22">
        <v>465974.686</v>
      </c>
      <c r="I5" s="22">
        <v>449418.859</v>
      </c>
      <c r="J5" s="22">
        <v>436311.271</v>
      </c>
      <c r="K5" s="22">
        <v>499331.811</v>
      </c>
      <c r="L5" s="22">
        <v>488288.901</v>
      </c>
      <c r="M5" s="22">
        <v>582522.516</v>
      </c>
      <c r="N5" s="22">
        <v>519365.334</v>
      </c>
      <c r="O5" s="149">
        <f t="shared" si="0"/>
        <v>5887660.054</v>
      </c>
    </row>
    <row r="6" spans="1:15" s="46" customFormat="1" ht="15">
      <c r="A6" s="20">
        <v>2013</v>
      </c>
      <c r="B6" s="150" t="s">
        <v>47</v>
      </c>
      <c r="C6" s="22">
        <v>224498.937</v>
      </c>
      <c r="D6" s="22">
        <v>182096.128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151">
        <f t="shared" si="0"/>
        <v>406595.065</v>
      </c>
    </row>
    <row r="7" spans="1:15" ht="15">
      <c r="A7" s="45">
        <v>2012</v>
      </c>
      <c r="B7" s="150" t="s">
        <v>47</v>
      </c>
      <c r="C7" s="22">
        <v>193530.418</v>
      </c>
      <c r="D7" s="22">
        <v>178590.13</v>
      </c>
      <c r="E7" s="22">
        <v>193155.646</v>
      </c>
      <c r="F7" s="22">
        <v>159295.812</v>
      </c>
      <c r="G7" s="22">
        <v>185902.744</v>
      </c>
      <c r="H7" s="22">
        <v>183434.071</v>
      </c>
      <c r="I7" s="22">
        <v>121150.196</v>
      </c>
      <c r="J7" s="22">
        <v>83595.564</v>
      </c>
      <c r="K7" s="22">
        <v>115002.848</v>
      </c>
      <c r="L7" s="22">
        <v>172638.363</v>
      </c>
      <c r="M7" s="22">
        <v>288611.758</v>
      </c>
      <c r="N7" s="22">
        <v>309898.994</v>
      </c>
      <c r="O7" s="151">
        <f t="shared" si="0"/>
        <v>2184806.5439999998</v>
      </c>
    </row>
    <row r="8" spans="1:15" s="46" customFormat="1" ht="15">
      <c r="A8" s="20">
        <v>2013</v>
      </c>
      <c r="B8" s="150" t="s">
        <v>48</v>
      </c>
      <c r="C8" s="22">
        <v>95607.057</v>
      </c>
      <c r="D8" s="22">
        <v>94470.477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151">
        <f aca="true" t="shared" si="1" ref="O8:O61">SUM(C8:N8)</f>
        <v>190077.53399999999</v>
      </c>
    </row>
    <row r="9" spans="1:15" ht="15">
      <c r="A9" s="45">
        <v>2012</v>
      </c>
      <c r="B9" s="150" t="s">
        <v>48</v>
      </c>
      <c r="C9" s="22">
        <v>92660.414</v>
      </c>
      <c r="D9" s="22">
        <v>90908.092</v>
      </c>
      <c r="E9" s="22">
        <v>102384.934</v>
      </c>
      <c r="F9" s="22">
        <v>88710.052</v>
      </c>
      <c r="G9" s="22">
        <v>96501.486</v>
      </c>
      <c r="H9" s="22">
        <v>96041.307</v>
      </c>
      <c r="I9" s="22">
        <v>106857.444</v>
      </c>
      <c r="J9" s="22">
        <v>119729.478</v>
      </c>
      <c r="K9" s="22">
        <v>112868.437</v>
      </c>
      <c r="L9" s="22">
        <v>122535.199</v>
      </c>
      <c r="M9" s="22">
        <v>131869.689</v>
      </c>
      <c r="N9" s="22">
        <v>101052.199</v>
      </c>
      <c r="O9" s="151">
        <f t="shared" si="1"/>
        <v>1262118.7310000001</v>
      </c>
    </row>
    <row r="10" spans="1:15" s="46" customFormat="1" ht="15">
      <c r="A10" s="20">
        <v>2013</v>
      </c>
      <c r="B10" s="150" t="s">
        <v>49</v>
      </c>
      <c r="C10" s="22">
        <v>107211.634</v>
      </c>
      <c r="D10" s="22">
        <v>110014.421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51">
        <f t="shared" si="1"/>
        <v>217226.055</v>
      </c>
    </row>
    <row r="11" spans="1:15" ht="15">
      <c r="A11" s="45">
        <v>2012</v>
      </c>
      <c r="B11" s="150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97484.058</v>
      </c>
      <c r="H11" s="22">
        <v>86673.578</v>
      </c>
      <c r="I11" s="22">
        <v>76121.244</v>
      </c>
      <c r="J11" s="22">
        <v>86084.946</v>
      </c>
      <c r="K11" s="22">
        <v>162972.765</v>
      </c>
      <c r="L11" s="22">
        <v>175662.229</v>
      </c>
      <c r="M11" s="22">
        <v>166180.362</v>
      </c>
      <c r="N11" s="22">
        <v>112274.693</v>
      </c>
      <c r="O11" s="151">
        <f t="shared" si="1"/>
        <v>1367594.059</v>
      </c>
    </row>
    <row r="12" spans="1:15" s="46" customFormat="1" ht="15">
      <c r="A12" s="20">
        <v>2013</v>
      </c>
      <c r="B12" s="150" t="s">
        <v>50</v>
      </c>
      <c r="C12" s="22">
        <v>178964.89</v>
      </c>
      <c r="D12" s="22">
        <v>134945.299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151">
        <f t="shared" si="1"/>
        <v>313910.189</v>
      </c>
    </row>
    <row r="13" spans="1:15" ht="15">
      <c r="A13" s="45">
        <v>2012</v>
      </c>
      <c r="B13" s="150" t="s">
        <v>50</v>
      </c>
      <c r="C13" s="22">
        <v>119913.17</v>
      </c>
      <c r="D13" s="22">
        <v>143215.254</v>
      </c>
      <c r="E13" s="22">
        <v>135794.334</v>
      </c>
      <c r="F13" s="22">
        <v>132709.54</v>
      </c>
      <c r="G13" s="22">
        <v>129480.432</v>
      </c>
      <c r="H13" s="22">
        <v>129191.799</v>
      </c>
      <c r="I13" s="22">
        <v>152798.154</v>
      </c>
      <c r="J13" s="22">
        <v>108519.027</v>
      </c>
      <c r="K13" s="22">
        <v>191004.951</v>
      </c>
      <c r="L13" s="22">
        <v>201217.644</v>
      </c>
      <c r="M13" s="22">
        <v>197149.31</v>
      </c>
      <c r="N13" s="22">
        <v>164467.815</v>
      </c>
      <c r="O13" s="151">
        <f t="shared" si="1"/>
        <v>1805461.43</v>
      </c>
    </row>
    <row r="14" spans="1:15" s="46" customFormat="1" ht="15">
      <c r="A14" s="20">
        <v>2013</v>
      </c>
      <c r="B14" s="150" t="s">
        <v>51</v>
      </c>
      <c r="C14" s="22">
        <v>44861.971</v>
      </c>
      <c r="D14" s="22">
        <v>52538.09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151">
        <f t="shared" si="1"/>
        <v>97400.06099999999</v>
      </c>
    </row>
    <row r="15" spans="1:15" ht="15">
      <c r="A15" s="45">
        <v>2012</v>
      </c>
      <c r="B15" s="150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14310.641</v>
      </c>
      <c r="J15" s="22">
        <v>11478.39</v>
      </c>
      <c r="K15" s="22">
        <v>17013.476</v>
      </c>
      <c r="L15" s="22">
        <v>15742.657</v>
      </c>
      <c r="M15" s="22">
        <v>19605.558</v>
      </c>
      <c r="N15" s="22">
        <v>26973.683</v>
      </c>
      <c r="O15" s="151">
        <f t="shared" si="1"/>
        <v>201552.397</v>
      </c>
    </row>
    <row r="16" spans="1:15" ht="15">
      <c r="A16" s="20">
        <v>2013</v>
      </c>
      <c r="B16" s="150" t="s">
        <v>156</v>
      </c>
      <c r="C16" s="22">
        <v>66731.807</v>
      </c>
      <c r="D16" s="22">
        <v>101106.596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151">
        <f t="shared" si="1"/>
        <v>167838.403</v>
      </c>
    </row>
    <row r="17" spans="1:15" ht="15">
      <c r="A17" s="45">
        <v>2012</v>
      </c>
      <c r="B17" s="150" t="s">
        <v>156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51">
        <f t="shared" si="1"/>
        <v>845710.993</v>
      </c>
    </row>
    <row r="18" spans="1:15" ht="15">
      <c r="A18" s="20">
        <v>2013</v>
      </c>
      <c r="B18" s="150" t="s">
        <v>127</v>
      </c>
      <c r="C18" s="22">
        <v>5252.546</v>
      </c>
      <c r="D18" s="22">
        <v>8985.271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151">
        <f t="shared" si="1"/>
        <v>14237.817000000001</v>
      </c>
    </row>
    <row r="19" spans="1:15" ht="15">
      <c r="A19" s="45">
        <v>2012</v>
      </c>
      <c r="B19" s="150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3160.44</v>
      </c>
      <c r="J19" s="22">
        <v>4540.86</v>
      </c>
      <c r="K19" s="22">
        <v>6216.154</v>
      </c>
      <c r="L19" s="22">
        <v>5068.724</v>
      </c>
      <c r="M19" s="22">
        <v>7099.804</v>
      </c>
      <c r="N19" s="22">
        <v>5972.892</v>
      </c>
      <c r="O19" s="151">
        <f t="shared" si="1"/>
        <v>73176.65400000001</v>
      </c>
    </row>
    <row r="20" spans="1:15" ht="15">
      <c r="A20" s="20">
        <v>2013</v>
      </c>
      <c r="B20" s="150" t="s">
        <v>110</v>
      </c>
      <c r="C20" s="22">
        <v>171519.638</v>
      </c>
      <c r="D20" s="23">
        <v>149837.646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151">
        <f t="shared" si="1"/>
        <v>321357.284</v>
      </c>
    </row>
    <row r="21" spans="1:15" ht="15">
      <c r="A21" s="45">
        <v>2012</v>
      </c>
      <c r="B21" s="150" t="s">
        <v>110</v>
      </c>
      <c r="C21" s="22">
        <v>147496.635</v>
      </c>
      <c r="D21" s="22">
        <v>110684.017</v>
      </c>
      <c r="E21" s="22">
        <v>146892.81</v>
      </c>
      <c r="F21" s="22">
        <v>114467.039</v>
      </c>
      <c r="G21" s="22">
        <v>128538.175</v>
      </c>
      <c r="H21" s="22">
        <v>130903.087</v>
      </c>
      <c r="I21" s="22">
        <v>127556.259</v>
      </c>
      <c r="J21" s="22">
        <v>130048.645</v>
      </c>
      <c r="K21" s="22">
        <v>147648.581</v>
      </c>
      <c r="L21" s="22">
        <v>141165.909</v>
      </c>
      <c r="M21" s="22">
        <v>161510.83</v>
      </c>
      <c r="N21" s="22">
        <v>177364.515</v>
      </c>
      <c r="O21" s="151">
        <f t="shared" si="1"/>
        <v>1664276.5020000003</v>
      </c>
    </row>
    <row r="22" spans="1:15" ht="15">
      <c r="A22" s="20">
        <v>2013</v>
      </c>
      <c r="B22" s="150" t="s">
        <v>52</v>
      </c>
      <c r="C22" s="22">
        <v>309816.32</v>
      </c>
      <c r="D22" s="23">
        <v>314698.297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51">
        <f t="shared" si="1"/>
        <v>624514.6170000001</v>
      </c>
    </row>
    <row r="23" spans="1:15" ht="15">
      <c r="A23" s="45">
        <v>2012</v>
      </c>
      <c r="B23" s="150" t="s">
        <v>52</v>
      </c>
      <c r="C23" s="22">
        <v>265990.189</v>
      </c>
      <c r="D23" s="22">
        <v>294477.499</v>
      </c>
      <c r="E23" s="22">
        <v>330316.007</v>
      </c>
      <c r="F23" s="22">
        <v>306631.871</v>
      </c>
      <c r="G23" s="22">
        <v>329278.956</v>
      </c>
      <c r="H23" s="22">
        <v>328188.063</v>
      </c>
      <c r="I23" s="22">
        <v>321216.589</v>
      </c>
      <c r="J23" s="22">
        <v>313771.543</v>
      </c>
      <c r="K23" s="22">
        <v>326169.538</v>
      </c>
      <c r="L23" s="22">
        <v>322934.19</v>
      </c>
      <c r="M23" s="22">
        <v>365427.089</v>
      </c>
      <c r="N23" s="22">
        <v>361364.264</v>
      </c>
      <c r="O23" s="151">
        <f t="shared" si="1"/>
        <v>3865765.7980000004</v>
      </c>
    </row>
    <row r="24" spans="1:15" ht="15">
      <c r="A24" s="20">
        <v>2013</v>
      </c>
      <c r="B24" s="148" t="s">
        <v>10</v>
      </c>
      <c r="C24" s="21">
        <v>8913555.74</v>
      </c>
      <c r="D24" s="21">
        <v>9664129.546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51">
        <f t="shared" si="1"/>
        <v>18577685.286</v>
      </c>
    </row>
    <row r="25" spans="1:15" ht="15">
      <c r="A25" s="45">
        <v>2012</v>
      </c>
      <c r="B25" s="148" t="s">
        <v>10</v>
      </c>
      <c r="C25" s="21">
        <v>8663176.832</v>
      </c>
      <c r="D25" s="21">
        <v>9278844.785</v>
      </c>
      <c r="E25" s="21">
        <v>10557375.032</v>
      </c>
      <c r="F25" s="21">
        <v>9505389.491</v>
      </c>
      <c r="G25" s="21">
        <v>9822426.53</v>
      </c>
      <c r="H25" s="21">
        <v>9832749.961</v>
      </c>
      <c r="I25" s="21">
        <v>8984999.036</v>
      </c>
      <c r="J25" s="21">
        <v>8769238.386</v>
      </c>
      <c r="K25" s="21">
        <v>9327782.765</v>
      </c>
      <c r="L25" s="21">
        <v>9684919.372</v>
      </c>
      <c r="M25" s="21">
        <v>10308570.01</v>
      </c>
      <c r="N25" s="21">
        <v>9634806.916</v>
      </c>
      <c r="O25" s="151">
        <f t="shared" si="1"/>
        <v>114370279.116</v>
      </c>
    </row>
    <row r="26" spans="1:15" ht="15">
      <c r="A26" s="20">
        <v>2013</v>
      </c>
      <c r="B26" s="150" t="s">
        <v>53</v>
      </c>
      <c r="C26" s="22">
        <v>684328.535</v>
      </c>
      <c r="D26" s="22">
        <v>652337.1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151">
        <f t="shared" si="1"/>
        <v>1336665.635</v>
      </c>
    </row>
    <row r="27" spans="1:15" ht="15">
      <c r="A27" s="45">
        <v>2012</v>
      </c>
      <c r="B27" s="150" t="s">
        <v>53</v>
      </c>
      <c r="C27" s="22">
        <v>585067.546</v>
      </c>
      <c r="D27" s="22">
        <v>634989.339</v>
      </c>
      <c r="E27" s="22">
        <v>722404.459</v>
      </c>
      <c r="F27" s="22">
        <v>645910.013</v>
      </c>
      <c r="G27" s="22">
        <v>680981.419</v>
      </c>
      <c r="H27" s="22">
        <v>636235.084</v>
      </c>
      <c r="I27" s="22">
        <v>580334.095</v>
      </c>
      <c r="J27" s="22">
        <v>613457.936</v>
      </c>
      <c r="K27" s="22">
        <v>693891.558</v>
      </c>
      <c r="L27" s="22">
        <v>663451.174</v>
      </c>
      <c r="M27" s="22">
        <v>766850.083</v>
      </c>
      <c r="N27" s="22">
        <v>626128.898</v>
      </c>
      <c r="O27" s="151">
        <f t="shared" si="1"/>
        <v>7849701.603999998</v>
      </c>
    </row>
    <row r="28" spans="1:15" ht="15">
      <c r="A28" s="20">
        <v>2013</v>
      </c>
      <c r="B28" s="150" t="s">
        <v>54</v>
      </c>
      <c r="C28" s="22">
        <v>115530.902</v>
      </c>
      <c r="D28" s="22">
        <v>130909.424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151">
        <f t="shared" si="1"/>
        <v>246440.326</v>
      </c>
    </row>
    <row r="29" spans="1:15" ht="15">
      <c r="A29" s="45">
        <v>2012</v>
      </c>
      <c r="B29" s="150" t="s">
        <v>54</v>
      </c>
      <c r="C29" s="22">
        <v>89789.863</v>
      </c>
      <c r="D29" s="22">
        <v>103612.693</v>
      </c>
      <c r="E29" s="22">
        <v>150196.091</v>
      </c>
      <c r="F29" s="22">
        <v>122722.98</v>
      </c>
      <c r="G29" s="22">
        <v>128162.413</v>
      </c>
      <c r="H29" s="22">
        <v>139325.781</v>
      </c>
      <c r="I29" s="22">
        <v>161916.828</v>
      </c>
      <c r="J29" s="22">
        <v>137298.822</v>
      </c>
      <c r="K29" s="22">
        <v>146944.427</v>
      </c>
      <c r="L29" s="22">
        <v>134759.623</v>
      </c>
      <c r="M29" s="22">
        <v>157573.315</v>
      </c>
      <c r="N29" s="22">
        <v>132766.237</v>
      </c>
      <c r="O29" s="151">
        <f t="shared" si="1"/>
        <v>1605069.0729999996</v>
      </c>
    </row>
    <row r="30" spans="1:15" s="46" customFormat="1" ht="15">
      <c r="A30" s="20">
        <v>2013</v>
      </c>
      <c r="B30" s="150" t="s">
        <v>55</v>
      </c>
      <c r="C30" s="22">
        <v>166840.588</v>
      </c>
      <c r="D30" s="22">
        <v>162239.35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151">
        <f t="shared" si="1"/>
        <v>329079.93799999997</v>
      </c>
    </row>
    <row r="31" spans="1:15" ht="15">
      <c r="A31" s="45">
        <v>2012</v>
      </c>
      <c r="B31" s="150" t="s">
        <v>55</v>
      </c>
      <c r="C31" s="22">
        <v>132684.359</v>
      </c>
      <c r="D31" s="22">
        <v>148772.826</v>
      </c>
      <c r="E31" s="22">
        <v>166441.733</v>
      </c>
      <c r="F31" s="22">
        <v>167716.014</v>
      </c>
      <c r="G31" s="22">
        <v>172038.04</v>
      </c>
      <c r="H31" s="22">
        <v>155001.51</v>
      </c>
      <c r="I31" s="22">
        <v>164713.269</v>
      </c>
      <c r="J31" s="22">
        <v>161429.992</v>
      </c>
      <c r="K31" s="22">
        <v>168110.408</v>
      </c>
      <c r="L31" s="22">
        <v>188513.752</v>
      </c>
      <c r="M31" s="22">
        <v>197564.845</v>
      </c>
      <c r="N31" s="22">
        <v>188954.379</v>
      </c>
      <c r="O31" s="151">
        <f t="shared" si="1"/>
        <v>2011941.1270000003</v>
      </c>
    </row>
    <row r="32" spans="1:15" ht="15">
      <c r="A32" s="20">
        <v>2013</v>
      </c>
      <c r="B32" s="150" t="s">
        <v>80</v>
      </c>
      <c r="C32" s="22">
        <v>1314474.415</v>
      </c>
      <c r="D32" s="22">
        <v>1450866.998</v>
      </c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151">
        <f t="shared" si="1"/>
        <v>2765341.4129999997</v>
      </c>
    </row>
    <row r="33" spans="1:15" ht="15">
      <c r="A33" s="45">
        <v>2012</v>
      </c>
      <c r="B33" s="150" t="s">
        <v>80</v>
      </c>
      <c r="C33" s="22">
        <v>1303287.7</v>
      </c>
      <c r="D33" s="22">
        <v>1387109.16</v>
      </c>
      <c r="E33" s="22">
        <v>1642081.649</v>
      </c>
      <c r="F33" s="23">
        <v>1482239.077</v>
      </c>
      <c r="G33" s="23">
        <v>1481751.809</v>
      </c>
      <c r="H33" s="23">
        <v>1384542.493</v>
      </c>
      <c r="I33" s="23">
        <v>1295901.082</v>
      </c>
      <c r="J33" s="23">
        <v>1457463.23</v>
      </c>
      <c r="K33" s="23">
        <v>1476395.746</v>
      </c>
      <c r="L33" s="23">
        <v>1634282.651</v>
      </c>
      <c r="M33" s="23">
        <v>1586995.381</v>
      </c>
      <c r="N33" s="23">
        <v>1410344.429</v>
      </c>
      <c r="O33" s="151">
        <f t="shared" si="1"/>
        <v>17542394.407</v>
      </c>
    </row>
    <row r="34" spans="1:15" ht="15">
      <c r="A34" s="20">
        <v>2013</v>
      </c>
      <c r="B34" s="150" t="s">
        <v>56</v>
      </c>
      <c r="C34" s="22">
        <v>1405493.283</v>
      </c>
      <c r="D34" s="22">
        <v>1402235.47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51">
        <f t="shared" si="1"/>
        <v>2807728.753</v>
      </c>
    </row>
    <row r="35" spans="1:15" ht="15">
      <c r="A35" s="45">
        <v>2012</v>
      </c>
      <c r="B35" s="150" t="s">
        <v>56</v>
      </c>
      <c r="C35" s="22">
        <v>1226924.43</v>
      </c>
      <c r="D35" s="22">
        <v>1303178.685</v>
      </c>
      <c r="E35" s="22">
        <v>1477226.842</v>
      </c>
      <c r="F35" s="22">
        <v>1216169.765</v>
      </c>
      <c r="G35" s="22">
        <v>1287274.095</v>
      </c>
      <c r="H35" s="22">
        <v>1396841.078</v>
      </c>
      <c r="I35" s="22">
        <v>1402492.669</v>
      </c>
      <c r="J35" s="22">
        <v>1299437.841</v>
      </c>
      <c r="K35" s="22">
        <v>1366686.519</v>
      </c>
      <c r="L35" s="22">
        <v>1285810.643</v>
      </c>
      <c r="M35" s="22">
        <v>1442570.43</v>
      </c>
      <c r="N35" s="22">
        <v>1383485.567</v>
      </c>
      <c r="O35" s="151">
        <f t="shared" si="1"/>
        <v>16088098.563999997</v>
      </c>
    </row>
    <row r="36" spans="1:15" ht="15">
      <c r="A36" s="20">
        <v>2013</v>
      </c>
      <c r="B36" s="150" t="s">
        <v>118</v>
      </c>
      <c r="C36" s="22">
        <v>1491127.384</v>
      </c>
      <c r="D36" s="22">
        <v>1787499.222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151">
        <f t="shared" si="1"/>
        <v>3278626.606</v>
      </c>
    </row>
    <row r="37" spans="1:15" ht="15">
      <c r="A37" s="45">
        <v>2012</v>
      </c>
      <c r="B37" s="150" t="s">
        <v>118</v>
      </c>
      <c r="C37" s="22">
        <v>1581193.423</v>
      </c>
      <c r="D37" s="22">
        <v>1637574.495</v>
      </c>
      <c r="E37" s="22">
        <v>1906577.696</v>
      </c>
      <c r="F37" s="22">
        <v>1630308.985</v>
      </c>
      <c r="G37" s="22">
        <v>1653865.654</v>
      </c>
      <c r="H37" s="22">
        <v>1605166.647</v>
      </c>
      <c r="I37" s="22">
        <v>1451065.729</v>
      </c>
      <c r="J37" s="22">
        <v>1068499.323</v>
      </c>
      <c r="K37" s="22">
        <v>1498820.054</v>
      </c>
      <c r="L37" s="22">
        <v>1632532.828</v>
      </c>
      <c r="M37" s="22">
        <v>1758957.828</v>
      </c>
      <c r="N37" s="22">
        <v>1638864.11</v>
      </c>
      <c r="O37" s="151">
        <f t="shared" si="1"/>
        <v>19063426.772</v>
      </c>
    </row>
    <row r="38" spans="1:15" ht="15">
      <c r="A38" s="20">
        <v>2013</v>
      </c>
      <c r="B38" s="150" t="s">
        <v>121</v>
      </c>
      <c r="C38" s="22">
        <v>48952.629</v>
      </c>
      <c r="D38" s="22">
        <v>162614.757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151">
        <f t="shared" si="1"/>
        <v>211567.386</v>
      </c>
    </row>
    <row r="39" spans="1:15" ht="15">
      <c r="A39" s="45">
        <v>2012</v>
      </c>
      <c r="B39" s="150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86046.134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51">
        <f t="shared" si="1"/>
        <v>811245.7660000002</v>
      </c>
    </row>
    <row r="40" spans="1:15" ht="15">
      <c r="A40" s="20">
        <v>2013</v>
      </c>
      <c r="B40" s="150" t="s">
        <v>111</v>
      </c>
      <c r="C40" s="22">
        <v>833573.525</v>
      </c>
      <c r="D40" s="22">
        <v>844562.599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51">
        <f t="shared" si="1"/>
        <v>1678136.124</v>
      </c>
    </row>
    <row r="41" spans="1:15" ht="15">
      <c r="A41" s="45">
        <v>2012</v>
      </c>
      <c r="B41" s="150" t="s">
        <v>111</v>
      </c>
      <c r="C41" s="22">
        <v>819189.447</v>
      </c>
      <c r="D41" s="22">
        <v>949113.354</v>
      </c>
      <c r="E41" s="22">
        <v>1131323.643</v>
      </c>
      <c r="F41" s="22">
        <v>1051367.417</v>
      </c>
      <c r="G41" s="22">
        <v>1048466.254</v>
      </c>
      <c r="H41" s="22">
        <v>957802.614</v>
      </c>
      <c r="I41" s="22">
        <v>865960.139</v>
      </c>
      <c r="J41" s="22">
        <v>953474.885</v>
      </c>
      <c r="K41" s="22">
        <v>973851.507</v>
      </c>
      <c r="L41" s="22">
        <v>983155.319</v>
      </c>
      <c r="M41" s="22">
        <v>1071973.77</v>
      </c>
      <c r="N41" s="22">
        <v>1005994.62</v>
      </c>
      <c r="O41" s="151">
        <f t="shared" si="1"/>
        <v>11811672.968999999</v>
      </c>
    </row>
    <row r="42" spans="1:15" ht="15">
      <c r="A42" s="20">
        <v>2013</v>
      </c>
      <c r="B42" s="150" t="s">
        <v>57</v>
      </c>
      <c r="C42" s="22">
        <v>433873.091</v>
      </c>
      <c r="D42" s="22">
        <v>441739.986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51">
        <f t="shared" si="1"/>
        <v>875613.077</v>
      </c>
    </row>
    <row r="43" spans="1:15" ht="15">
      <c r="A43" s="45">
        <v>2012</v>
      </c>
      <c r="B43" s="150" t="s">
        <v>57</v>
      </c>
      <c r="C43" s="22">
        <v>385590.448</v>
      </c>
      <c r="D43" s="22">
        <v>418134.095</v>
      </c>
      <c r="E43" s="22">
        <v>464892.939</v>
      </c>
      <c r="F43" s="22">
        <v>449915.756</v>
      </c>
      <c r="G43" s="22">
        <v>481404.62</v>
      </c>
      <c r="H43" s="22">
        <v>471170.597</v>
      </c>
      <c r="I43" s="22">
        <v>434192.343</v>
      </c>
      <c r="J43" s="22">
        <v>408301.838</v>
      </c>
      <c r="K43" s="22">
        <v>416080.226</v>
      </c>
      <c r="L43" s="22">
        <v>442669.242</v>
      </c>
      <c r="M43" s="22">
        <v>499211.516</v>
      </c>
      <c r="N43" s="22">
        <v>455959.972</v>
      </c>
      <c r="O43" s="151">
        <f t="shared" si="1"/>
        <v>5327523.591999999</v>
      </c>
    </row>
    <row r="44" spans="1:15" ht="15">
      <c r="A44" s="20">
        <v>2013</v>
      </c>
      <c r="B44" s="150" t="s">
        <v>81</v>
      </c>
      <c r="C44" s="22">
        <v>510909.926</v>
      </c>
      <c r="D44" s="22">
        <v>539236.241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151">
        <f t="shared" si="1"/>
        <v>1050146.167</v>
      </c>
    </row>
    <row r="45" spans="1:15" ht="15">
      <c r="A45" s="45">
        <v>2012</v>
      </c>
      <c r="B45" s="150" t="s">
        <v>81</v>
      </c>
      <c r="C45" s="22">
        <v>479401.104</v>
      </c>
      <c r="D45" s="22">
        <v>500030.955</v>
      </c>
      <c r="E45" s="22">
        <v>576687.668</v>
      </c>
      <c r="F45" s="22">
        <v>513373.002</v>
      </c>
      <c r="G45" s="22">
        <v>570105.452</v>
      </c>
      <c r="H45" s="22">
        <v>560973.444</v>
      </c>
      <c r="I45" s="22">
        <v>513928.622</v>
      </c>
      <c r="J45" s="22">
        <v>491706.293</v>
      </c>
      <c r="K45" s="22">
        <v>515138.797</v>
      </c>
      <c r="L45" s="22">
        <v>507650.537</v>
      </c>
      <c r="M45" s="22">
        <v>600200.484</v>
      </c>
      <c r="N45" s="22">
        <v>538012.692</v>
      </c>
      <c r="O45" s="151">
        <f t="shared" si="1"/>
        <v>6367209.05</v>
      </c>
    </row>
    <row r="46" spans="1:15" ht="15">
      <c r="A46" s="20">
        <v>2013</v>
      </c>
      <c r="B46" s="150" t="s">
        <v>134</v>
      </c>
      <c r="C46" s="22">
        <v>1163407.552</v>
      </c>
      <c r="D46" s="22">
        <v>1244917.81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151">
        <f t="shared" si="1"/>
        <v>2408325.3619999997</v>
      </c>
    </row>
    <row r="47" spans="1:15" ht="15">
      <c r="A47" s="45">
        <v>2012</v>
      </c>
      <c r="B47" s="150" t="s">
        <v>134</v>
      </c>
      <c r="C47" s="22">
        <v>1223619.313</v>
      </c>
      <c r="D47" s="22">
        <v>1360029.884</v>
      </c>
      <c r="E47" s="22">
        <v>1328319.528</v>
      </c>
      <c r="F47" s="22">
        <v>1328599.319</v>
      </c>
      <c r="G47" s="22">
        <v>1345491.848</v>
      </c>
      <c r="H47" s="22">
        <v>1481523.182</v>
      </c>
      <c r="I47" s="22">
        <v>1247749.662</v>
      </c>
      <c r="J47" s="22">
        <v>1277142.518</v>
      </c>
      <c r="K47" s="22">
        <v>1197471.241</v>
      </c>
      <c r="L47" s="22">
        <v>1331328.586</v>
      </c>
      <c r="M47" s="22">
        <v>1180762.687</v>
      </c>
      <c r="N47" s="22">
        <v>1261860.7</v>
      </c>
      <c r="O47" s="151">
        <f t="shared" si="1"/>
        <v>15563898.467999998</v>
      </c>
    </row>
    <row r="48" spans="1:15" ht="15">
      <c r="A48" s="20">
        <v>2013</v>
      </c>
      <c r="B48" s="150" t="s">
        <v>143</v>
      </c>
      <c r="C48" s="22">
        <v>233184.349</v>
      </c>
      <c r="D48" s="22">
        <v>237346.79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151">
        <f t="shared" si="1"/>
        <v>470531.13899999997</v>
      </c>
    </row>
    <row r="49" spans="1:15" ht="15">
      <c r="A49" s="45">
        <v>2012</v>
      </c>
      <c r="B49" s="150" t="s">
        <v>143</v>
      </c>
      <c r="C49" s="22">
        <v>207879.164</v>
      </c>
      <c r="D49" s="22">
        <v>235540.027</v>
      </c>
      <c r="E49" s="22">
        <v>280002.698</v>
      </c>
      <c r="F49" s="22">
        <v>271031.641</v>
      </c>
      <c r="G49" s="22">
        <v>297739.019</v>
      </c>
      <c r="H49" s="22">
        <v>285930.356</v>
      </c>
      <c r="I49" s="22">
        <v>256546.178</v>
      </c>
      <c r="J49" s="22">
        <v>255122.979</v>
      </c>
      <c r="K49" s="22">
        <v>249674.581</v>
      </c>
      <c r="L49" s="22">
        <v>259920.362</v>
      </c>
      <c r="M49" s="22">
        <v>263854.481</v>
      </c>
      <c r="N49" s="22">
        <v>239008.014</v>
      </c>
      <c r="O49" s="151">
        <f t="shared" si="1"/>
        <v>3102249.5000000005</v>
      </c>
    </row>
    <row r="50" spans="1:15" ht="15">
      <c r="A50" s="20">
        <v>2013</v>
      </c>
      <c r="B50" s="150" t="s">
        <v>142</v>
      </c>
      <c r="C50" s="22">
        <v>154651.638</v>
      </c>
      <c r="D50" s="22">
        <v>203609.636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51">
        <f t="shared" si="1"/>
        <v>358261.274</v>
      </c>
    </row>
    <row r="51" spans="1:15" ht="15">
      <c r="A51" s="45">
        <v>2012</v>
      </c>
      <c r="B51" s="150" t="s">
        <v>142</v>
      </c>
      <c r="C51" s="22">
        <v>271119.294</v>
      </c>
      <c r="D51" s="22">
        <v>131826.074</v>
      </c>
      <c r="E51" s="22">
        <v>135715.158</v>
      </c>
      <c r="F51" s="22">
        <v>153155.737</v>
      </c>
      <c r="G51" s="22">
        <v>153287.971</v>
      </c>
      <c r="H51" s="22">
        <v>166537.722</v>
      </c>
      <c r="I51" s="22">
        <v>135379.082</v>
      </c>
      <c r="J51" s="22">
        <v>157086.291</v>
      </c>
      <c r="K51" s="22">
        <v>179432.209</v>
      </c>
      <c r="L51" s="22">
        <v>181715.603</v>
      </c>
      <c r="M51" s="22">
        <v>251216.836</v>
      </c>
      <c r="N51" s="22">
        <v>166612.255</v>
      </c>
      <c r="O51" s="151">
        <f t="shared" si="1"/>
        <v>2083084.2319999998</v>
      </c>
    </row>
    <row r="52" spans="1:15" ht="15">
      <c r="A52" s="20">
        <v>2013</v>
      </c>
      <c r="B52" s="150" t="s">
        <v>155</v>
      </c>
      <c r="C52" s="22">
        <v>72843.811</v>
      </c>
      <c r="D52" s="22">
        <v>91268.219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51">
        <f t="shared" si="1"/>
        <v>164112.03</v>
      </c>
    </row>
    <row r="53" spans="1:15" ht="15">
      <c r="A53" s="45">
        <v>2012</v>
      </c>
      <c r="B53" s="150" t="s">
        <v>155</v>
      </c>
      <c r="C53" s="22">
        <v>59875.496</v>
      </c>
      <c r="D53" s="22">
        <v>63941.191</v>
      </c>
      <c r="E53" s="22">
        <v>120382.166</v>
      </c>
      <c r="F53" s="22">
        <v>101378.409</v>
      </c>
      <c r="G53" s="22">
        <v>129529.722</v>
      </c>
      <c r="H53" s="22">
        <v>162023.815</v>
      </c>
      <c r="I53" s="22">
        <v>79038.222</v>
      </c>
      <c r="J53" s="22">
        <v>114212.635</v>
      </c>
      <c r="K53" s="22">
        <v>94123.309</v>
      </c>
      <c r="L53" s="22">
        <v>77603.591</v>
      </c>
      <c r="M53" s="22">
        <v>87016.923</v>
      </c>
      <c r="N53" s="22">
        <v>173245.108</v>
      </c>
      <c r="O53" s="151">
        <f t="shared" si="1"/>
        <v>1262370.587</v>
      </c>
    </row>
    <row r="54" spans="1:15" ht="15">
      <c r="A54" s="20">
        <v>2013</v>
      </c>
      <c r="B54" s="150" t="s">
        <v>152</v>
      </c>
      <c r="C54" s="22">
        <v>277212.206</v>
      </c>
      <c r="D54" s="22">
        <v>303874.817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151">
        <f t="shared" si="1"/>
        <v>581087.023</v>
      </c>
    </row>
    <row r="55" spans="1:15" ht="15">
      <c r="A55" s="45">
        <v>2012</v>
      </c>
      <c r="B55" s="150" t="s">
        <v>152</v>
      </c>
      <c r="C55" s="22">
        <v>255888.118</v>
      </c>
      <c r="D55" s="22">
        <v>289914.839</v>
      </c>
      <c r="E55" s="22">
        <v>349945.394</v>
      </c>
      <c r="F55" s="22">
        <v>318172.737</v>
      </c>
      <c r="G55" s="22">
        <v>339274.377</v>
      </c>
      <c r="H55" s="22">
        <v>318273.956</v>
      </c>
      <c r="I55" s="22">
        <v>303452.854</v>
      </c>
      <c r="J55" s="22">
        <v>305040.938</v>
      </c>
      <c r="K55" s="22">
        <v>328492.623</v>
      </c>
      <c r="L55" s="22">
        <v>321562.479</v>
      </c>
      <c r="M55" s="22">
        <v>361755.777</v>
      </c>
      <c r="N55" s="22">
        <v>306168.297</v>
      </c>
      <c r="O55" s="151">
        <f t="shared" si="1"/>
        <v>3797942.3890000004</v>
      </c>
    </row>
    <row r="56" spans="1:15" ht="15">
      <c r="A56" s="20">
        <v>2013</v>
      </c>
      <c r="B56" s="150" t="s">
        <v>58</v>
      </c>
      <c r="C56" s="22">
        <v>7151.906</v>
      </c>
      <c r="D56" s="22">
        <v>8871.128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151">
        <f t="shared" si="1"/>
        <v>16023.034</v>
      </c>
    </row>
    <row r="57" spans="1:15" ht="15">
      <c r="A57" s="45">
        <v>2012</v>
      </c>
      <c r="B57" s="150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9423.826</v>
      </c>
      <c r="H57" s="22">
        <v>7115.094</v>
      </c>
      <c r="I57" s="22">
        <v>6282.129</v>
      </c>
      <c r="J57" s="22">
        <v>6120.791</v>
      </c>
      <c r="K57" s="22">
        <v>6267.929</v>
      </c>
      <c r="L57" s="22">
        <v>5678.786</v>
      </c>
      <c r="M57" s="22">
        <v>6696.502</v>
      </c>
      <c r="N57" s="22">
        <v>7822.571</v>
      </c>
      <c r="O57" s="151">
        <f t="shared" si="1"/>
        <v>82451.01800000001</v>
      </c>
    </row>
    <row r="58" spans="1:15" ht="15">
      <c r="A58" s="20">
        <v>2013</v>
      </c>
      <c r="B58" s="148" t="s">
        <v>17</v>
      </c>
      <c r="C58" s="22">
        <v>395821.093</v>
      </c>
      <c r="D58" s="22">
        <v>403288.139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151">
        <f t="shared" si="1"/>
        <v>799109.2320000001</v>
      </c>
    </row>
    <row r="59" spans="1:15" ht="15">
      <c r="A59" s="45">
        <v>2012</v>
      </c>
      <c r="B59" s="148" t="s">
        <v>17</v>
      </c>
      <c r="C59" s="21">
        <v>271621.562</v>
      </c>
      <c r="D59" s="21">
        <v>256900.163</v>
      </c>
      <c r="E59" s="21">
        <v>305980.623</v>
      </c>
      <c r="F59" s="21">
        <v>321552.292</v>
      </c>
      <c r="G59" s="21">
        <v>360813.458</v>
      </c>
      <c r="H59" s="21">
        <v>411823.46</v>
      </c>
      <c r="I59" s="21">
        <v>379114.177</v>
      </c>
      <c r="J59" s="21">
        <v>343416.841</v>
      </c>
      <c r="K59" s="21">
        <v>364453.926</v>
      </c>
      <c r="L59" s="21">
        <v>339305.714</v>
      </c>
      <c r="M59" s="21">
        <v>428437.976</v>
      </c>
      <c r="N59" s="21">
        <v>398106.221</v>
      </c>
      <c r="O59" s="151">
        <f t="shared" si="1"/>
        <v>4181526.4130000006</v>
      </c>
    </row>
    <row r="60" spans="1:15" ht="15">
      <c r="A60" s="20">
        <v>2013</v>
      </c>
      <c r="B60" s="150" t="s">
        <v>59</v>
      </c>
      <c r="C60" s="22">
        <v>395821.093</v>
      </c>
      <c r="D60" s="22">
        <v>403288.139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51">
        <f t="shared" si="1"/>
        <v>799109.2320000001</v>
      </c>
    </row>
    <row r="61" spans="1:15" ht="15.75" thickBot="1">
      <c r="A61" s="45">
        <v>2012</v>
      </c>
      <c r="B61" s="150" t="s">
        <v>59</v>
      </c>
      <c r="C61" s="22">
        <v>271621.562</v>
      </c>
      <c r="D61" s="22">
        <v>256900.163</v>
      </c>
      <c r="E61" s="22">
        <v>305980.623</v>
      </c>
      <c r="F61" s="22">
        <v>321552.292</v>
      </c>
      <c r="G61" s="22">
        <v>360813.458</v>
      </c>
      <c r="H61" s="22">
        <v>411823.46</v>
      </c>
      <c r="I61" s="22">
        <v>379114.177</v>
      </c>
      <c r="J61" s="22">
        <v>343416.841</v>
      </c>
      <c r="K61" s="22">
        <v>364453.926</v>
      </c>
      <c r="L61" s="22">
        <v>339305.714</v>
      </c>
      <c r="M61" s="22">
        <v>428437.976</v>
      </c>
      <c r="N61" s="22">
        <v>398106.221</v>
      </c>
      <c r="O61" s="151">
        <f t="shared" si="1"/>
        <v>4181526.4130000006</v>
      </c>
    </row>
    <row r="62" spans="1:15" s="103" customFormat="1" ht="15" customHeight="1" thickBot="1">
      <c r="A62" s="101">
        <v>2002</v>
      </c>
      <c r="B62" s="152" t="s">
        <v>18</v>
      </c>
      <c r="C62" s="102">
        <v>2607319.6610000003</v>
      </c>
      <c r="D62" s="102">
        <v>2383772.9540000013</v>
      </c>
      <c r="E62" s="102">
        <v>2918943.521000001</v>
      </c>
      <c r="F62" s="102">
        <v>2742857.9220000007</v>
      </c>
      <c r="G62" s="102">
        <v>3000325.242999999</v>
      </c>
      <c r="H62" s="102">
        <v>2770693.8810000005</v>
      </c>
      <c r="I62" s="102">
        <v>3103851.862000001</v>
      </c>
      <c r="J62" s="102">
        <v>2975888.974000001</v>
      </c>
      <c r="K62" s="102">
        <v>3218206.861000001</v>
      </c>
      <c r="L62" s="102">
        <v>3501128.02</v>
      </c>
      <c r="M62" s="102">
        <v>3593604.8959999993</v>
      </c>
      <c r="N62" s="102">
        <v>3242495.233999999</v>
      </c>
      <c r="O62" s="153">
        <f aca="true" t="shared" si="2" ref="O62:O69">SUM(C62:N62)</f>
        <v>36059089.029</v>
      </c>
    </row>
    <row r="63" spans="1:15" s="103" customFormat="1" ht="15" customHeight="1" thickBot="1">
      <c r="A63" s="101">
        <v>2003</v>
      </c>
      <c r="B63" s="152" t="s">
        <v>18</v>
      </c>
      <c r="C63" s="102">
        <v>3533705.5820000004</v>
      </c>
      <c r="D63" s="102">
        <v>2923460.39</v>
      </c>
      <c r="E63" s="102">
        <v>3908255.9910000004</v>
      </c>
      <c r="F63" s="102">
        <v>3662183.449000002</v>
      </c>
      <c r="G63" s="102">
        <v>3860471.3</v>
      </c>
      <c r="H63" s="102">
        <v>3796113.5220000003</v>
      </c>
      <c r="I63" s="102">
        <v>4236114.264</v>
      </c>
      <c r="J63" s="102">
        <v>3828726.17</v>
      </c>
      <c r="K63" s="102">
        <v>4114677.5230000005</v>
      </c>
      <c r="L63" s="102">
        <v>4824388.259000002</v>
      </c>
      <c r="M63" s="102">
        <v>3969697.458000001</v>
      </c>
      <c r="N63" s="102">
        <v>4595042.393999998</v>
      </c>
      <c r="O63" s="153">
        <f t="shared" si="2"/>
        <v>47252836.302000016</v>
      </c>
    </row>
    <row r="64" spans="1:15" s="103" customFormat="1" ht="15" customHeight="1" thickBot="1">
      <c r="A64" s="101">
        <v>2004</v>
      </c>
      <c r="B64" s="152" t="s">
        <v>18</v>
      </c>
      <c r="C64" s="102">
        <v>4619660.84</v>
      </c>
      <c r="D64" s="102">
        <v>3664503.0430000005</v>
      </c>
      <c r="E64" s="102">
        <v>5218042.176999998</v>
      </c>
      <c r="F64" s="102">
        <v>5072462.993999997</v>
      </c>
      <c r="G64" s="102">
        <v>5170061.604999999</v>
      </c>
      <c r="H64" s="102">
        <v>5284383.285999999</v>
      </c>
      <c r="I64" s="102">
        <v>5632138.798</v>
      </c>
      <c r="J64" s="102">
        <v>4707491.283999999</v>
      </c>
      <c r="K64" s="102">
        <v>5656283.520999999</v>
      </c>
      <c r="L64" s="102">
        <v>5867342.121</v>
      </c>
      <c r="M64" s="102">
        <v>5733908.976</v>
      </c>
      <c r="N64" s="102">
        <v>6540874.174999999</v>
      </c>
      <c r="O64" s="153">
        <f t="shared" si="2"/>
        <v>63167152.81999999</v>
      </c>
    </row>
    <row r="65" spans="1:15" s="103" customFormat="1" ht="15" customHeight="1" thickBot="1">
      <c r="A65" s="101">
        <v>2005</v>
      </c>
      <c r="B65" s="152" t="s">
        <v>18</v>
      </c>
      <c r="C65" s="102">
        <v>4997279.724</v>
      </c>
      <c r="D65" s="102">
        <v>5651741.2519999975</v>
      </c>
      <c r="E65" s="102">
        <v>6591859.217999999</v>
      </c>
      <c r="F65" s="102">
        <v>6128131.877999999</v>
      </c>
      <c r="G65" s="102">
        <v>5977226.217</v>
      </c>
      <c r="H65" s="102">
        <v>6038534.367</v>
      </c>
      <c r="I65" s="102">
        <v>5763466.353000001</v>
      </c>
      <c r="J65" s="102">
        <v>5552867.211999998</v>
      </c>
      <c r="K65" s="102">
        <v>6814268.940999999</v>
      </c>
      <c r="L65" s="102">
        <v>6772178.569</v>
      </c>
      <c r="M65" s="102">
        <v>5942575.782000001</v>
      </c>
      <c r="N65" s="102">
        <v>7246278.630000002</v>
      </c>
      <c r="O65" s="153">
        <f t="shared" si="2"/>
        <v>73476408.14299999</v>
      </c>
    </row>
    <row r="66" spans="1:15" s="103" customFormat="1" ht="15" customHeight="1" thickBot="1">
      <c r="A66" s="101">
        <v>2006</v>
      </c>
      <c r="B66" s="152" t="s">
        <v>18</v>
      </c>
      <c r="C66" s="102">
        <v>5133048.880999998</v>
      </c>
      <c r="D66" s="102">
        <v>6058251.279</v>
      </c>
      <c r="E66" s="102">
        <v>7411101.658999997</v>
      </c>
      <c r="F66" s="102">
        <v>6456090.261000001</v>
      </c>
      <c r="G66" s="102">
        <v>7041543.246999999</v>
      </c>
      <c r="H66" s="102">
        <v>7815434.6219999995</v>
      </c>
      <c r="I66" s="102">
        <v>7067411.478999999</v>
      </c>
      <c r="J66" s="102">
        <v>6811202.410000001</v>
      </c>
      <c r="K66" s="102">
        <v>7606551.095</v>
      </c>
      <c r="L66" s="102">
        <v>6888812.549000001</v>
      </c>
      <c r="M66" s="102">
        <v>8641474.556000004</v>
      </c>
      <c r="N66" s="102">
        <v>8603753.479999999</v>
      </c>
      <c r="O66" s="153">
        <f t="shared" si="2"/>
        <v>85534675.518</v>
      </c>
    </row>
    <row r="67" spans="1:15" s="103" customFormat="1" ht="15" customHeight="1" thickBot="1">
      <c r="A67" s="101">
        <v>2007</v>
      </c>
      <c r="B67" s="152" t="s">
        <v>18</v>
      </c>
      <c r="C67" s="102">
        <v>6564559.7930000005</v>
      </c>
      <c r="D67" s="102">
        <v>7656951.608</v>
      </c>
      <c r="E67" s="102">
        <v>8957851.621000005</v>
      </c>
      <c r="F67" s="102">
        <v>8313312.004999998</v>
      </c>
      <c r="G67" s="102">
        <v>9147620.042000001</v>
      </c>
      <c r="H67" s="102">
        <v>8980247.437</v>
      </c>
      <c r="I67" s="102">
        <v>8937741.591000002</v>
      </c>
      <c r="J67" s="102">
        <v>8736689.092000002</v>
      </c>
      <c r="K67" s="102">
        <v>9038743.896</v>
      </c>
      <c r="L67" s="102">
        <v>9895216.622</v>
      </c>
      <c r="M67" s="102">
        <v>11318798.219999997</v>
      </c>
      <c r="N67" s="102">
        <v>9724017.977000004</v>
      </c>
      <c r="O67" s="153">
        <f t="shared" si="2"/>
        <v>107271749.904</v>
      </c>
    </row>
    <row r="68" spans="1:15" s="103" customFormat="1" ht="15" customHeight="1" thickBot="1">
      <c r="A68" s="101">
        <v>2008</v>
      </c>
      <c r="B68" s="152" t="s">
        <v>18</v>
      </c>
      <c r="C68" s="102">
        <v>10632207.041</v>
      </c>
      <c r="D68" s="102">
        <v>11077899.120000005</v>
      </c>
      <c r="E68" s="102">
        <v>11428587.234000001</v>
      </c>
      <c r="F68" s="102">
        <v>11363963.502999999</v>
      </c>
      <c r="G68" s="102">
        <v>12477968.7</v>
      </c>
      <c r="H68" s="102">
        <v>11770634.384000003</v>
      </c>
      <c r="I68" s="102">
        <v>12595426.862999996</v>
      </c>
      <c r="J68" s="102">
        <v>11046830.086</v>
      </c>
      <c r="K68" s="102">
        <v>12793148.033999996</v>
      </c>
      <c r="L68" s="102">
        <v>9722708.79</v>
      </c>
      <c r="M68" s="102">
        <v>9395872.897000004</v>
      </c>
      <c r="N68" s="102">
        <v>7721948.974000001</v>
      </c>
      <c r="O68" s="153">
        <f t="shared" si="2"/>
        <v>132027195.626</v>
      </c>
    </row>
    <row r="69" spans="1:15" s="103" customFormat="1" ht="15" customHeight="1" thickBot="1">
      <c r="A69" s="101">
        <v>2009</v>
      </c>
      <c r="B69" s="152" t="s">
        <v>18</v>
      </c>
      <c r="C69" s="102">
        <v>7884493.524000002</v>
      </c>
      <c r="D69" s="102">
        <v>8435115.834</v>
      </c>
      <c r="E69" s="102">
        <v>8155485.081</v>
      </c>
      <c r="F69" s="102">
        <v>7561696.282999998</v>
      </c>
      <c r="G69" s="102">
        <v>7346407.528000003</v>
      </c>
      <c r="H69" s="102">
        <v>8329692.782999998</v>
      </c>
      <c r="I69" s="102">
        <v>9055733.670999995</v>
      </c>
      <c r="J69" s="102">
        <v>7839908.841999998</v>
      </c>
      <c r="K69" s="102">
        <v>8480708.387</v>
      </c>
      <c r="L69" s="102">
        <v>10095768.030000005</v>
      </c>
      <c r="M69" s="102">
        <v>8903010.773</v>
      </c>
      <c r="N69" s="102">
        <v>10054591.867</v>
      </c>
      <c r="O69" s="153">
        <f t="shared" si="2"/>
        <v>102142612.603</v>
      </c>
    </row>
    <row r="70" spans="1:15" s="103" customFormat="1" ht="15" customHeight="1" thickBot="1">
      <c r="A70" s="101">
        <v>2010</v>
      </c>
      <c r="B70" s="152" t="s">
        <v>18</v>
      </c>
      <c r="C70" s="102">
        <v>7828748.058</v>
      </c>
      <c r="D70" s="102">
        <v>8263237.814</v>
      </c>
      <c r="E70" s="102">
        <v>9886488.171</v>
      </c>
      <c r="F70" s="102">
        <v>9396006.654</v>
      </c>
      <c r="G70" s="102">
        <v>9799958.117</v>
      </c>
      <c r="H70" s="102">
        <v>9542907.644</v>
      </c>
      <c r="I70" s="102">
        <v>9564682.545</v>
      </c>
      <c r="J70" s="102">
        <v>8523451.973</v>
      </c>
      <c r="K70" s="102">
        <v>8909230.521</v>
      </c>
      <c r="L70" s="102">
        <v>10963586.27</v>
      </c>
      <c r="M70" s="102">
        <v>9382369.718</v>
      </c>
      <c r="N70" s="102">
        <v>11822551.699</v>
      </c>
      <c r="O70" s="153">
        <f>SUM(C70:N70)</f>
        <v>113883219.18399999</v>
      </c>
    </row>
    <row r="71" spans="1:15" s="103" customFormat="1" ht="15" customHeight="1" thickBot="1">
      <c r="A71" s="101">
        <v>2011</v>
      </c>
      <c r="B71" s="152" t="s">
        <v>18</v>
      </c>
      <c r="C71" s="102">
        <v>9551084.639</v>
      </c>
      <c r="D71" s="102">
        <v>10059126.307</v>
      </c>
      <c r="E71" s="102">
        <v>11811085.16</v>
      </c>
      <c r="F71" s="102">
        <v>11873269.447</v>
      </c>
      <c r="G71" s="102">
        <v>10943364.372</v>
      </c>
      <c r="H71" s="102">
        <v>11349953.558</v>
      </c>
      <c r="I71" s="102">
        <v>11860004.271</v>
      </c>
      <c r="J71" s="102">
        <v>11245124.657</v>
      </c>
      <c r="K71" s="102">
        <v>10750626.099</v>
      </c>
      <c r="L71" s="102">
        <v>11907219.297</v>
      </c>
      <c r="M71" s="102">
        <v>11078524.743</v>
      </c>
      <c r="N71" s="102">
        <v>12477486.28</v>
      </c>
      <c r="O71" s="153">
        <f>SUM(C71:N71)</f>
        <v>134906868.83</v>
      </c>
    </row>
    <row r="72" spans="1:15" ht="13.5" thickBot="1">
      <c r="A72" s="101">
        <v>2012</v>
      </c>
      <c r="B72" s="152" t="s">
        <v>18</v>
      </c>
      <c r="C72" s="102">
        <v>10349148.755</v>
      </c>
      <c r="D72" s="102">
        <v>11748751.719</v>
      </c>
      <c r="E72" s="102">
        <v>13209520.084</v>
      </c>
      <c r="F72" s="102">
        <v>12631533.506</v>
      </c>
      <c r="G72" s="102">
        <v>13132969.338</v>
      </c>
      <c r="H72" s="102">
        <v>13233856.408</v>
      </c>
      <c r="I72" s="102">
        <v>12833401.556</v>
      </c>
      <c r="J72" s="102">
        <v>12833952.023</v>
      </c>
      <c r="K72" s="102">
        <v>12960050.39</v>
      </c>
      <c r="L72" s="102">
        <v>13204950.312</v>
      </c>
      <c r="M72" s="102">
        <v>13776361.627</v>
      </c>
      <c r="N72" s="102">
        <v>12646279.188</v>
      </c>
      <c r="O72" s="153">
        <f>SUM(C72:N72)</f>
        <v>152560774.906</v>
      </c>
    </row>
    <row r="73" spans="1:15" ht="12.75">
      <c r="A73" s="101">
        <v>2013</v>
      </c>
      <c r="B73" s="154" t="s">
        <v>18</v>
      </c>
      <c r="C73" s="155">
        <v>11509034.089</v>
      </c>
      <c r="D73" s="155">
        <v>11692481.18203</v>
      </c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6">
        <f>SUM(C73:N73)</f>
        <v>23201515.27103</v>
      </c>
    </row>
    <row r="74" ht="12.75">
      <c r="B74" s="104" t="s">
        <v>125</v>
      </c>
    </row>
    <row r="76" ht="12.75">
      <c r="C76" s="110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171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69" t="s">
        <v>109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13" ht="19.5" thickBot="1" thickTop="1">
      <c r="A6" s="39"/>
      <c r="B6" s="165" t="s">
        <v>21</v>
      </c>
      <c r="C6" s="166"/>
      <c r="D6" s="166"/>
      <c r="E6" s="168"/>
      <c r="F6" s="165" t="s">
        <v>169</v>
      </c>
      <c r="G6" s="166"/>
      <c r="H6" s="166"/>
      <c r="I6" s="168"/>
      <c r="J6" s="165" t="s">
        <v>163</v>
      </c>
      <c r="K6" s="166"/>
      <c r="L6" s="166"/>
      <c r="M6" s="167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167</v>
      </c>
      <c r="E7" s="68" t="s">
        <v>168</v>
      </c>
      <c r="F7" s="65">
        <v>2012</v>
      </c>
      <c r="G7" s="66">
        <v>2013</v>
      </c>
      <c r="H7" s="67" t="s">
        <v>167</v>
      </c>
      <c r="I7" s="68" t="s">
        <v>168</v>
      </c>
      <c r="J7" s="65">
        <v>2012</v>
      </c>
      <c r="K7" s="66">
        <v>2013</v>
      </c>
      <c r="L7" s="67" t="s">
        <v>167</v>
      </c>
      <c r="M7" s="68" t="s">
        <v>168</v>
      </c>
    </row>
    <row r="8" spans="1:13" ht="18" thickBot="1" thickTop="1">
      <c r="A8" s="50" t="s">
        <v>2</v>
      </c>
      <c r="B8" s="51">
        <f>'SEKTÖR (U S D)'!B8*1.7511</f>
        <v>2685463.9260306</v>
      </c>
      <c r="C8" s="51">
        <f>'SEKTÖR (U S D)'!C8*1.7699</f>
        <v>2876199.8836942804</v>
      </c>
      <c r="D8" s="93">
        <f aca="true" t="shared" si="0" ref="D8:D43">(C8-B8)/B8*100</f>
        <v>7.102532855304758</v>
      </c>
      <c r="E8" s="93">
        <f aca="true" t="shared" si="1" ref="E8:E43">C8/C$46*100</f>
        <v>13.898363160913496</v>
      </c>
      <c r="F8" s="51">
        <f>'SEKTÖR (U S D)'!F8*1.796</f>
        <v>5461634.0693</v>
      </c>
      <c r="G8" s="51">
        <f>'SEKTÖR (U S D)'!G8*1.7667</f>
        <v>5885881.7615442</v>
      </c>
      <c r="H8" s="93">
        <f aca="true" t="shared" si="2" ref="H8:H43">(G8-F8)/F8*100</f>
        <v>7.767779511793154</v>
      </c>
      <c r="I8" s="93">
        <f aca="true" t="shared" si="3" ref="I8:I43">G8/G$46*100</f>
        <v>14.35927044887533</v>
      </c>
      <c r="J8" s="51">
        <f>'SEKTÖR (U S D)'!J8*1.708</f>
        <v>31037059.367607996</v>
      </c>
      <c r="K8" s="51">
        <f>'SEKTÖR (U S D)'!K8*1.7875</f>
        <v>34764558.3088375</v>
      </c>
      <c r="L8" s="93">
        <f aca="true" t="shared" si="4" ref="L8:L46">(K8-J8)/J8*100</f>
        <v>12.009832816570674</v>
      </c>
      <c r="M8" s="93">
        <f aca="true" t="shared" si="5" ref="M8:M46">K8/K$46*100</f>
        <v>12.658593640551597</v>
      </c>
    </row>
    <row r="9" spans="1:13" s="56" customFormat="1" ht="15.75">
      <c r="A9" s="53" t="s">
        <v>73</v>
      </c>
      <c r="B9" s="54">
        <f>'SEKTÖR (U S D)'!B9*1.7511</f>
        <v>1976004.4144347003</v>
      </c>
      <c r="C9" s="54">
        <f>'SEKTÖR (U S D)'!C9*1.7699</f>
        <v>2054017.718621055</v>
      </c>
      <c r="D9" s="55">
        <f t="shared" si="0"/>
        <v>3.9480328898289856</v>
      </c>
      <c r="E9" s="55">
        <f t="shared" si="1"/>
        <v>9.925417337712696</v>
      </c>
      <c r="F9" s="54">
        <f>'SEKTÖR (U S D)'!F9*1.796</f>
        <v>3991341.65066</v>
      </c>
      <c r="G9" s="54">
        <f>'SEKTÖR (U S D)'!G9*1.7667</f>
        <v>4214809.8722808</v>
      </c>
      <c r="H9" s="55">
        <f t="shared" si="2"/>
        <v>5.598824685525173</v>
      </c>
      <c r="I9" s="55">
        <f t="shared" si="3"/>
        <v>10.282502656117144</v>
      </c>
      <c r="J9" s="54">
        <f>'SEKTÖR (U S D)'!J9*1.708</f>
        <v>22627755.11598</v>
      </c>
      <c r="K9" s="54">
        <f>'SEKTÖR (U S D)'!K9*1.7875</f>
        <v>24652195.5805125</v>
      </c>
      <c r="L9" s="55">
        <f t="shared" si="4"/>
        <v>8.946713689255093</v>
      </c>
      <c r="M9" s="55">
        <f t="shared" si="5"/>
        <v>8.97644444174573</v>
      </c>
    </row>
    <row r="10" spans="1:13" ht="14.25">
      <c r="A10" s="42" t="s">
        <v>3</v>
      </c>
      <c r="B10" s="8">
        <f>'SEKTÖR (U S D)'!B10*1.7511</f>
        <v>869629.7095122001</v>
      </c>
      <c r="C10" s="8">
        <f>'SEKTÖR (U S D)'!C10*1.7699</f>
        <v>843129.5116933481</v>
      </c>
      <c r="D10" s="33">
        <f t="shared" si="0"/>
        <v>-3.047296743543495</v>
      </c>
      <c r="E10" s="33">
        <f t="shared" si="1"/>
        <v>4.074167519312565</v>
      </c>
      <c r="F10" s="8">
        <f>'SEKTÖR (U S D)'!F10*1.796</f>
        <v>1736052.257104</v>
      </c>
      <c r="G10" s="8">
        <f>'SEKTÖR (U S D)'!G10*1.7667</f>
        <v>1728559.2419433</v>
      </c>
      <c r="H10" s="33">
        <f t="shared" si="2"/>
        <v>-0.4316123048737925</v>
      </c>
      <c r="I10" s="33">
        <f t="shared" si="3"/>
        <v>4.217014654309817</v>
      </c>
      <c r="J10" s="8">
        <f>'SEKTÖR (U S D)'!J10*1.708</f>
        <v>9658040.025732001</v>
      </c>
      <c r="K10" s="8">
        <f>'SEKTÖR (U S D)'!K10*1.7875</f>
        <v>10545266.5693375</v>
      </c>
      <c r="L10" s="33">
        <f t="shared" si="4"/>
        <v>9.186403672397851</v>
      </c>
      <c r="M10" s="33">
        <f t="shared" si="5"/>
        <v>3.839779672926349</v>
      </c>
    </row>
    <row r="11" spans="1:13" ht="14.25">
      <c r="A11" s="42" t="s">
        <v>4</v>
      </c>
      <c r="B11" s="8">
        <f>'SEKTÖR (U S D)'!B11*1.7511</f>
        <v>312634.6102386</v>
      </c>
      <c r="C11" s="8">
        <f>'SEKTÖR (U S D)'!C11*1.7699</f>
        <v>322291.937230384</v>
      </c>
      <c r="D11" s="33">
        <f t="shared" si="0"/>
        <v>3.089014036038298</v>
      </c>
      <c r="E11" s="33">
        <f t="shared" si="1"/>
        <v>1.557377987829143</v>
      </c>
      <c r="F11" s="8">
        <f>'SEKTÖR (U S D)'!F11*1.796</f>
        <v>668328.504208</v>
      </c>
      <c r="G11" s="8">
        <f>'SEKTÖR (U S D)'!G11*1.7667</f>
        <v>718331.5013354999</v>
      </c>
      <c r="H11" s="33">
        <f t="shared" si="2"/>
        <v>7.481799266777607</v>
      </c>
      <c r="I11" s="33">
        <f t="shared" si="3"/>
        <v>1.752450476836789</v>
      </c>
      <c r="J11" s="8">
        <f>'SEKTÖR (U S D)'!J11*1.708</f>
        <v>3799612.6341879996</v>
      </c>
      <c r="K11" s="8">
        <f>'SEKTÖR (U S D)'!K11*1.7875</f>
        <v>3966985.2508</v>
      </c>
      <c r="L11" s="33">
        <f t="shared" si="4"/>
        <v>4.404991580089557</v>
      </c>
      <c r="M11" s="33">
        <f t="shared" si="5"/>
        <v>1.444472667301898</v>
      </c>
    </row>
    <row r="12" spans="1:13" ht="14.25">
      <c r="A12" s="42" t="s">
        <v>5</v>
      </c>
      <c r="B12" s="8">
        <f>'SEKTÖR (U S D)'!B12*1.7511</f>
        <v>159189.1599012</v>
      </c>
      <c r="C12" s="8">
        <f>'SEKTÖR (U S D)'!C12*1.7699</f>
        <v>167203.297136106</v>
      </c>
      <c r="D12" s="33">
        <f t="shared" si="0"/>
        <v>5.034348595017358</v>
      </c>
      <c r="E12" s="33">
        <f t="shared" si="1"/>
        <v>0.8079591959077965</v>
      </c>
      <c r="F12" s="8">
        <f>'SEKTÖR (U S D)'!F12*1.796</f>
        <v>329689.036776</v>
      </c>
      <c r="G12" s="8">
        <f>'SEKTÖR (U S D)'!G12*1.7667</f>
        <v>335809.97931779997</v>
      </c>
      <c r="H12" s="33">
        <f t="shared" si="2"/>
        <v>1.8565805528919406</v>
      </c>
      <c r="I12" s="33">
        <f t="shared" si="3"/>
        <v>0.8192462077577379</v>
      </c>
      <c r="J12" s="8">
        <f>'SEKTÖR (U S D)'!J12*1.708</f>
        <v>2080945.631044</v>
      </c>
      <c r="K12" s="8">
        <f>'SEKTÖR (U S D)'!K12*1.7875</f>
        <v>2267672.1192125003</v>
      </c>
      <c r="L12" s="33">
        <f t="shared" si="4"/>
        <v>8.973155539619775</v>
      </c>
      <c r="M12" s="33">
        <f t="shared" si="5"/>
        <v>0.8257127736848675</v>
      </c>
    </row>
    <row r="13" spans="1:13" ht="14.25">
      <c r="A13" s="42" t="s">
        <v>6</v>
      </c>
      <c r="B13" s="8">
        <f>'SEKTÖR (U S D)'!B13*1.7511</f>
        <v>169022.9032284</v>
      </c>
      <c r="C13" s="8">
        <f>'SEKTÖR (U S D)'!C13*1.7699</f>
        <v>194714.524542054</v>
      </c>
      <c r="D13" s="33">
        <f t="shared" si="0"/>
        <v>15.20008284258198</v>
      </c>
      <c r="E13" s="33">
        <f t="shared" si="1"/>
        <v>0.9408988541207107</v>
      </c>
      <c r="F13" s="8">
        <f>'SEKTÖR (U S D)'!F13*1.796</f>
        <v>362891.546892</v>
      </c>
      <c r="G13" s="8">
        <f>'SEKTÖR (U S D)'!G13*1.7667</f>
        <v>383773.27136849996</v>
      </c>
      <c r="H13" s="33">
        <f t="shared" si="2"/>
        <v>5.754260372098044</v>
      </c>
      <c r="I13" s="33">
        <f t="shared" si="3"/>
        <v>0.9362580523846855</v>
      </c>
      <c r="J13" s="8">
        <f>'SEKTÖR (U S D)'!J13*1.708</f>
        <v>2343305.6440640003</v>
      </c>
      <c r="K13" s="8">
        <f>'SEKTÖR (U S D)'!K13*1.7875</f>
        <v>2471691.8780125002</v>
      </c>
      <c r="L13" s="33">
        <f t="shared" si="4"/>
        <v>5.4788513941288235</v>
      </c>
      <c r="M13" s="33">
        <f t="shared" si="5"/>
        <v>0.90000116815689</v>
      </c>
    </row>
    <row r="14" spans="1:13" ht="14.25">
      <c r="A14" s="42" t="s">
        <v>7</v>
      </c>
      <c r="B14" s="8">
        <f>'SEKTÖR (U S D)'!B14*1.7511</f>
        <v>250784.2312794</v>
      </c>
      <c r="C14" s="8">
        <f>'SEKTÖR (U S D)'!C14*1.7699</f>
        <v>238839.685390361</v>
      </c>
      <c r="D14" s="33">
        <f t="shared" si="0"/>
        <v>-4.762877565348804</v>
      </c>
      <c r="E14" s="33">
        <f t="shared" si="1"/>
        <v>1.1541203042293149</v>
      </c>
      <c r="F14" s="8">
        <f>'SEKTÖR (U S D)'!F14*1.796</f>
        <v>472578.64950400003</v>
      </c>
      <c r="G14" s="8">
        <f>'SEKTÖR (U S D)'!G14*1.7667</f>
        <v>554585.1309063</v>
      </c>
      <c r="H14" s="33">
        <f t="shared" si="2"/>
        <v>17.352980607221845</v>
      </c>
      <c r="I14" s="33">
        <f t="shared" si="3"/>
        <v>1.352972792222593</v>
      </c>
      <c r="J14" s="8">
        <f>'SEKTÖR (U S D)'!J14*1.708</f>
        <v>3028673.063612</v>
      </c>
      <c r="K14" s="8">
        <f>'SEKTÖR (U S D)'!K14*1.7875</f>
        <v>3318034.7110625007</v>
      </c>
      <c r="L14" s="33">
        <f t="shared" si="4"/>
        <v>9.554073396928736</v>
      </c>
      <c r="M14" s="33">
        <f t="shared" si="5"/>
        <v>1.208174506906017</v>
      </c>
    </row>
    <row r="15" spans="1:13" ht="14.25">
      <c r="A15" s="42" t="s">
        <v>8</v>
      </c>
      <c r="B15" s="8">
        <f>'SEKTÖR (U S D)'!B15*1.7511</f>
        <v>26860.378560600002</v>
      </c>
      <c r="C15" s="8">
        <f>'SEKTÖR (U S D)'!C15*1.7699</f>
        <v>92987.166252057</v>
      </c>
      <c r="D15" s="33">
        <f t="shared" si="0"/>
        <v>246.18710247239295</v>
      </c>
      <c r="E15" s="33">
        <f t="shared" si="1"/>
        <v>0.44933226414548355</v>
      </c>
      <c r="F15" s="8">
        <f>'SEKTÖR (U S D)'!F15*1.796</f>
        <v>54423.446252</v>
      </c>
      <c r="G15" s="8">
        <f>'SEKTÖR (U S D)'!G15*1.7667</f>
        <v>172076.68776869998</v>
      </c>
      <c r="H15" s="33">
        <f t="shared" si="2"/>
        <v>216.1811675282808</v>
      </c>
      <c r="I15" s="33">
        <f t="shared" si="3"/>
        <v>0.41980043054231947</v>
      </c>
      <c r="J15" s="8">
        <f>'SEKTÖR (U S D)'!J15*1.708</f>
        <v>313255.043136</v>
      </c>
      <c r="K15" s="8">
        <f>'SEKTÖR (U S D)'!K15*1.7875</f>
        <v>480211.6444124999</v>
      </c>
      <c r="L15" s="33">
        <f t="shared" si="4"/>
        <v>53.29733868131711</v>
      </c>
      <c r="M15" s="33">
        <f t="shared" si="5"/>
        <v>0.17485635842333147</v>
      </c>
    </row>
    <row r="16" spans="1:13" ht="14.25">
      <c r="A16" s="42" t="s">
        <v>137</v>
      </c>
      <c r="B16" s="8">
        <f>'SEKTÖR (U S D)'!B16*1.7511</f>
        <v>176086.49040840002</v>
      </c>
      <c r="C16" s="8">
        <f>'SEKTÖR (U S D)'!C16*1.7699</f>
        <v>178948.565039156</v>
      </c>
      <c r="D16" s="33">
        <f t="shared" si="0"/>
        <v>1.625380018715767</v>
      </c>
      <c r="E16" s="33">
        <f t="shared" si="1"/>
        <v>0.864714638971489</v>
      </c>
      <c r="F16" s="8">
        <f>'SEKTÖR (U S D)'!F16*1.796</f>
        <v>346732.62598</v>
      </c>
      <c r="G16" s="8">
        <f>'SEKTÖR (U S D)'!G16*1.7667</f>
        <v>296520.10658009996</v>
      </c>
      <c r="H16" s="33">
        <f t="shared" si="2"/>
        <v>-14.48162521711942</v>
      </c>
      <c r="I16" s="33">
        <f t="shared" si="3"/>
        <v>0.7233941449064936</v>
      </c>
      <c r="J16" s="8">
        <f>'SEKTÖR (U S D)'!J16*1.708</f>
        <v>1275519.521612</v>
      </c>
      <c r="K16" s="8">
        <f>'SEKTÖR (U S D)'!K16*1.7875</f>
        <v>1466627.9145375001</v>
      </c>
      <c r="L16" s="33">
        <f t="shared" si="4"/>
        <v>14.982788556930718</v>
      </c>
      <c r="M16" s="33">
        <f t="shared" si="5"/>
        <v>0.5340337313389748</v>
      </c>
    </row>
    <row r="17" spans="1:13" ht="14.25">
      <c r="A17" s="69" t="s">
        <v>139</v>
      </c>
      <c r="B17" s="8">
        <f>'SEKTÖR (U S D)'!B17*1.7511</f>
        <v>11796.9313059</v>
      </c>
      <c r="C17" s="8">
        <f>'SEKTÖR (U S D)'!C17*1.7699</f>
        <v>15903.031337589</v>
      </c>
      <c r="D17" s="33">
        <f t="shared" si="0"/>
        <v>34.80650963556443</v>
      </c>
      <c r="E17" s="33">
        <f t="shared" si="1"/>
        <v>0.07684657319619491</v>
      </c>
      <c r="F17" s="8">
        <f>'SEKTÖR (U S D)'!F17*1.796</f>
        <v>20645.58574</v>
      </c>
      <c r="G17" s="8">
        <f>'SEKTÖR (U S D)'!G17*1.7667</f>
        <v>25153.9512939</v>
      </c>
      <c r="H17" s="33">
        <f t="shared" si="2"/>
        <v>21.8369466997743</v>
      </c>
      <c r="I17" s="33">
        <f t="shared" si="3"/>
        <v>0.0613658928466457</v>
      </c>
      <c r="J17" s="8">
        <f>'SEKTÖR (U S D)'!J17*1.708</f>
        <v>128403.55259200001</v>
      </c>
      <c r="K17" s="8">
        <f>'SEKTÖR (U S D)'!K17*1.7875</f>
        <v>135705.49135</v>
      </c>
      <c r="L17" s="33">
        <f t="shared" si="4"/>
        <v>5.686710850751746</v>
      </c>
      <c r="M17" s="33">
        <f t="shared" si="5"/>
        <v>0.049413562356532145</v>
      </c>
    </row>
    <row r="18" spans="1:13" s="56" customFormat="1" ht="15.75">
      <c r="A18" s="41" t="s">
        <v>74</v>
      </c>
      <c r="B18" s="7">
        <f>'SEKTÖR (U S D)'!B18*1.7511</f>
        <v>193818.7821687</v>
      </c>
      <c r="C18" s="7">
        <f>'SEKTÖR (U S D)'!C18*1.7699</f>
        <v>265197.649903186</v>
      </c>
      <c r="D18" s="32">
        <f t="shared" si="0"/>
        <v>36.827631943511946</v>
      </c>
      <c r="E18" s="32">
        <f t="shared" si="1"/>
        <v>1.2814871694665053</v>
      </c>
      <c r="F18" s="7">
        <f>'SEKTÖR (U S D)'!F18*1.796</f>
        <v>463692.450992</v>
      </c>
      <c r="G18" s="7">
        <f>'SEKTÖR (U S D)'!G18*1.7667</f>
        <v>567741.9136428</v>
      </c>
      <c r="H18" s="32">
        <f t="shared" si="2"/>
        <v>22.439326417370356</v>
      </c>
      <c r="I18" s="32">
        <f t="shared" si="3"/>
        <v>1.3850702432425623</v>
      </c>
      <c r="J18" s="7">
        <f>'SEKTÖR (U S D)'!J18*1.708</f>
        <v>2520804.5942800003</v>
      </c>
      <c r="K18" s="7">
        <f>'SEKTÖR (U S D)'!K18*1.7875</f>
        <v>3087822.4770250004</v>
      </c>
      <c r="L18" s="32">
        <f t="shared" si="4"/>
        <v>22.493527821697477</v>
      </c>
      <c r="M18" s="32">
        <f t="shared" si="5"/>
        <v>1.1243488159285635</v>
      </c>
    </row>
    <row r="19" spans="1:13" ht="14.25">
      <c r="A19" s="42" t="s">
        <v>108</v>
      </c>
      <c r="B19" s="8">
        <f>'SEKTÖR (U S D)'!B19*1.7511</f>
        <v>193818.7821687</v>
      </c>
      <c r="C19" s="8">
        <f>'SEKTÖR (U S D)'!C19*1.7699</f>
        <v>265197.649903186</v>
      </c>
      <c r="D19" s="33">
        <f t="shared" si="0"/>
        <v>36.827631943511946</v>
      </c>
      <c r="E19" s="33">
        <f t="shared" si="1"/>
        <v>1.2814871694665053</v>
      </c>
      <c r="F19" s="8">
        <f>'SEKTÖR (U S D)'!F19*1.796</f>
        <v>463692.450992</v>
      </c>
      <c r="G19" s="8">
        <f>'SEKTÖR (U S D)'!G19*1.7667</f>
        <v>567741.9136428</v>
      </c>
      <c r="H19" s="33">
        <f t="shared" si="2"/>
        <v>22.439326417370356</v>
      </c>
      <c r="I19" s="33">
        <f t="shared" si="3"/>
        <v>1.3850702432425623</v>
      </c>
      <c r="J19" s="8">
        <f>'SEKTÖR (U S D)'!J19*1.708</f>
        <v>2520804.5942800003</v>
      </c>
      <c r="K19" s="8">
        <f>'SEKTÖR (U S D)'!K19*1.7875</f>
        <v>3087822.4770250004</v>
      </c>
      <c r="L19" s="33">
        <f t="shared" si="4"/>
        <v>22.493527821697477</v>
      </c>
      <c r="M19" s="33">
        <f t="shared" si="5"/>
        <v>1.1243488159285635</v>
      </c>
    </row>
    <row r="20" spans="1:13" s="56" customFormat="1" ht="15.75">
      <c r="A20" s="41" t="s">
        <v>75</v>
      </c>
      <c r="B20" s="7">
        <f>'SEKTÖR (U S D)'!B20*1.7511</f>
        <v>515640.73117830005</v>
      </c>
      <c r="C20" s="7">
        <f>'SEKTÖR (U S D)'!C20*1.7699</f>
        <v>556984.515170039</v>
      </c>
      <c r="D20" s="32">
        <f t="shared" si="0"/>
        <v>8.017943791457968</v>
      </c>
      <c r="E20" s="32">
        <f t="shared" si="1"/>
        <v>2.691458653734292</v>
      </c>
      <c r="F20" s="7">
        <f>'SEKTÖR (U S D)'!F20*1.796</f>
        <v>1006599.9676480002</v>
      </c>
      <c r="G20" s="7">
        <f>'SEKTÖR (U S D)'!G20*1.7667</f>
        <v>1103329.9738539</v>
      </c>
      <c r="H20" s="32">
        <f t="shared" si="2"/>
        <v>9.6095777185367</v>
      </c>
      <c r="I20" s="32">
        <f t="shared" si="3"/>
        <v>2.69169754520556</v>
      </c>
      <c r="J20" s="7">
        <f>'SEKTÖR (U S D)'!J20*1.708</f>
        <v>5888499.65564</v>
      </c>
      <c r="K20" s="7">
        <f>'SEKTÖR (U S D)'!K20*1.7875</f>
        <v>7024540.2495125</v>
      </c>
      <c r="L20" s="32">
        <f t="shared" si="4"/>
        <v>19.292530530835677</v>
      </c>
      <c r="M20" s="32">
        <f t="shared" si="5"/>
        <v>2.5578003822264326</v>
      </c>
    </row>
    <row r="21" spans="1:13" ht="15" thickBot="1">
      <c r="A21" s="42" t="s">
        <v>9</v>
      </c>
      <c r="B21" s="8">
        <f>'SEKTÖR (U S D)'!B21*1.7511</f>
        <v>515640.73117830005</v>
      </c>
      <c r="C21" s="8">
        <f>'SEKTÖR (U S D)'!C21*1.7699</f>
        <v>556984.515170039</v>
      </c>
      <c r="D21" s="33">
        <f t="shared" si="0"/>
        <v>8.017943791457968</v>
      </c>
      <c r="E21" s="33">
        <f t="shared" si="1"/>
        <v>2.691458653734292</v>
      </c>
      <c r="F21" s="8">
        <f>'SEKTÖR (U S D)'!F21*1.796</f>
        <v>1006599.9676480002</v>
      </c>
      <c r="G21" s="8">
        <f>'SEKTÖR (U S D)'!G21*1.7667</f>
        <v>1103329.9738539</v>
      </c>
      <c r="H21" s="33">
        <f t="shared" si="2"/>
        <v>9.6095777185367</v>
      </c>
      <c r="I21" s="33">
        <f t="shared" si="3"/>
        <v>2.69169754520556</v>
      </c>
      <c r="J21" s="8">
        <f>'SEKTÖR (U S D)'!J21*1.708</f>
        <v>5888499.65564</v>
      </c>
      <c r="K21" s="8">
        <f>'SEKTÖR (U S D)'!K21*1.7875</f>
        <v>7024540.2495125</v>
      </c>
      <c r="L21" s="33">
        <f t="shared" si="4"/>
        <v>19.292530530835677</v>
      </c>
      <c r="M21" s="33">
        <f t="shared" si="5"/>
        <v>2.5578003822264326</v>
      </c>
    </row>
    <row r="22" spans="1:13" ht="18" thickBot="1" thickTop="1">
      <c r="A22" s="44" t="s">
        <v>10</v>
      </c>
      <c r="B22" s="51">
        <f>'SEKTÖR (U S D)'!B22*1.7511</f>
        <v>16247113.1426331</v>
      </c>
      <c r="C22" s="51">
        <f>'SEKTÖR (U S D)'!C22*1.7699</f>
        <v>17104542.883677788</v>
      </c>
      <c r="D22" s="52">
        <f t="shared" si="0"/>
        <v>5.277428263823422</v>
      </c>
      <c r="E22" s="52">
        <f t="shared" si="1"/>
        <v>82.65251314641975</v>
      </c>
      <c r="F22" s="51">
        <f>'SEKTÖR (U S D)'!F22*1.796</f>
        <v>32223870.824132</v>
      </c>
      <c r="G22" s="51">
        <f>'SEKTÖR (U S D)'!G22*1.7667</f>
        <v>32821196.594776195</v>
      </c>
      <c r="H22" s="52">
        <f t="shared" si="2"/>
        <v>1.8536747925294768</v>
      </c>
      <c r="I22" s="52">
        <f t="shared" si="3"/>
        <v>80.07099997137078</v>
      </c>
      <c r="J22" s="51">
        <f>'SEKTÖR (U S D)'!J22*1.708</f>
        <v>192914646.99967602</v>
      </c>
      <c r="K22" s="51">
        <f>'SEKTÖR (U S D)'!K22*1.7875</f>
        <v>205573785.935375</v>
      </c>
      <c r="L22" s="52">
        <f t="shared" si="4"/>
        <v>6.562041365226273</v>
      </c>
      <c r="M22" s="52">
        <f t="shared" si="5"/>
        <v>74.85425231604708</v>
      </c>
    </row>
    <row r="23" spans="1:13" s="56" customFormat="1" ht="15.75">
      <c r="A23" s="41" t="s">
        <v>76</v>
      </c>
      <c r="B23" s="7">
        <f>'SEKTÖR (U S D)'!B23*1.7511</f>
        <v>1553864.0372385</v>
      </c>
      <c r="C23" s="7">
        <f>'SEKTÖR (U S D)'!C23*1.7699</f>
        <v>1673415.4486049882</v>
      </c>
      <c r="D23" s="32">
        <f t="shared" si="0"/>
        <v>7.69381416272126</v>
      </c>
      <c r="E23" s="32">
        <f t="shared" si="1"/>
        <v>8.086272360849325</v>
      </c>
      <c r="F23" s="7">
        <f>'SEKTÖR (U S D)'!F23*1.796</f>
        <v>3044070.2585</v>
      </c>
      <c r="G23" s="7">
        <f>'SEKTÖR (U S D)'!G23*1.7667</f>
        <v>3378258.8277633</v>
      </c>
      <c r="H23" s="32">
        <f t="shared" si="2"/>
        <v>10.978346124901044</v>
      </c>
      <c r="I23" s="32">
        <f t="shared" si="3"/>
        <v>8.241642309414491</v>
      </c>
      <c r="J23" s="7">
        <f>'SEKTÖR (U S D)'!J23*1.708</f>
        <v>18985921.718008004</v>
      </c>
      <c r="K23" s="7">
        <f>'SEKTÖR (U S D)'!K23*1.7875</f>
        <v>20885409.398425</v>
      </c>
      <c r="L23" s="32">
        <f t="shared" si="4"/>
        <v>10.00471669813822</v>
      </c>
      <c r="M23" s="32">
        <f t="shared" si="5"/>
        <v>7.604868965759628</v>
      </c>
    </row>
    <row r="24" spans="1:13" ht="14.25">
      <c r="A24" s="42" t="s">
        <v>11</v>
      </c>
      <c r="B24" s="8">
        <f>'SEKTÖR (U S D)'!B24*1.7511</f>
        <v>1111920.2460015</v>
      </c>
      <c r="C24" s="8">
        <f>'SEKTÖR (U S D)'!C24*1.7699</f>
        <v>1154571.432900622</v>
      </c>
      <c r="D24" s="33">
        <f t="shared" si="0"/>
        <v>3.835813499439109</v>
      </c>
      <c r="E24" s="33">
        <f t="shared" si="1"/>
        <v>5.579116097125452</v>
      </c>
      <c r="F24" s="8">
        <f>'SEKTÖR (U S D)'!F24*1.796</f>
        <v>2191222.1654600003</v>
      </c>
      <c r="G24" s="8">
        <f>'SEKTÖR (U S D)'!G24*1.7667</f>
        <v>2361487.1773545</v>
      </c>
      <c r="H24" s="33">
        <f t="shared" si="2"/>
        <v>7.77032172174821</v>
      </c>
      <c r="I24" s="33">
        <f t="shared" si="3"/>
        <v>5.761113528092379</v>
      </c>
      <c r="J24" s="8">
        <f>'SEKTÖR (U S D)'!J24*1.708</f>
        <v>13545438.621483998</v>
      </c>
      <c r="K24" s="8">
        <f>'SEKTÖR (U S D)'!K24*1.7875</f>
        <v>14240072.984637499</v>
      </c>
      <c r="L24" s="33">
        <f t="shared" si="4"/>
        <v>5.12817917946018</v>
      </c>
      <c r="M24" s="33">
        <f t="shared" si="5"/>
        <v>5.1851456222442245</v>
      </c>
    </row>
    <row r="25" spans="1:13" ht="14.25">
      <c r="A25" s="42" t="s">
        <v>12</v>
      </c>
      <c r="B25" s="8">
        <f>'SEKTÖR (U S D)'!B25*1.7511</f>
        <v>181427.69562840002</v>
      </c>
      <c r="C25" s="8">
        <f>'SEKTÖR (U S D)'!C25*1.7699</f>
        <v>231696.58957299803</v>
      </c>
      <c r="D25" s="33">
        <f t="shared" si="0"/>
        <v>27.70739812931246</v>
      </c>
      <c r="E25" s="33">
        <f t="shared" si="1"/>
        <v>1.1196034612498909</v>
      </c>
      <c r="F25" s="8">
        <f>'SEKTÖR (U S D)'!F25*1.796</f>
        <v>347350.99057599995</v>
      </c>
      <c r="G25" s="8">
        <f>'SEKTÖR (U S D)'!G25*1.7667</f>
        <v>435386.1239442</v>
      </c>
      <c r="H25" s="33">
        <f t="shared" si="2"/>
        <v>25.344719248450815</v>
      </c>
      <c r="I25" s="33">
        <f t="shared" si="3"/>
        <v>1.062173410320447</v>
      </c>
      <c r="J25" s="8">
        <f>'SEKTÖR (U S D)'!J25*1.708</f>
        <v>2530836.790188</v>
      </c>
      <c r="K25" s="8">
        <f>'SEKTÖR (U S D)'!K25*1.7875</f>
        <v>2963865.9818625</v>
      </c>
      <c r="L25" s="33">
        <f t="shared" si="4"/>
        <v>17.110119204578687</v>
      </c>
      <c r="M25" s="33">
        <f t="shared" si="5"/>
        <v>1.0792133395209658</v>
      </c>
    </row>
    <row r="26" spans="1:13" ht="14.25">
      <c r="A26" s="42" t="s">
        <v>13</v>
      </c>
      <c r="B26" s="8">
        <f>'SEKTÖR (U S D)'!B26*1.7511</f>
        <v>260516.0956086</v>
      </c>
      <c r="C26" s="8">
        <f>'SEKTÖR (U S D)'!C26*1.7699</f>
        <v>287147.426131368</v>
      </c>
      <c r="D26" s="33">
        <f t="shared" si="0"/>
        <v>10.222527886637355</v>
      </c>
      <c r="E26" s="33">
        <f t="shared" si="1"/>
        <v>1.3875528024739798</v>
      </c>
      <c r="F26" s="8">
        <f>'SEKTÖR (U S D)'!F26*1.796</f>
        <v>505497.10426</v>
      </c>
      <c r="G26" s="8">
        <f>'SEKTÖR (U S D)'!G26*1.7667</f>
        <v>581385.5264645999</v>
      </c>
      <c r="H26" s="33">
        <f t="shared" si="2"/>
        <v>15.012632429555334</v>
      </c>
      <c r="I26" s="33">
        <f t="shared" si="3"/>
        <v>1.4183553710016645</v>
      </c>
      <c r="J26" s="8">
        <f>'SEKTÖR (U S D)'!J26*1.708</f>
        <v>2909646.306336</v>
      </c>
      <c r="K26" s="8">
        <f>'SEKTÖR (U S D)'!K26*1.7875</f>
        <v>3681470.4355000006</v>
      </c>
      <c r="L26" s="33">
        <f t="shared" si="4"/>
        <v>26.526390079896945</v>
      </c>
      <c r="M26" s="33">
        <f t="shared" si="5"/>
        <v>1.3405100052961774</v>
      </c>
    </row>
    <row r="27" spans="1:13" s="56" customFormat="1" ht="15.75">
      <c r="A27" s="41" t="s">
        <v>77</v>
      </c>
      <c r="B27" s="7">
        <f>'SEKTÖR (U S D)'!B27*1.7511</f>
        <v>2428856.9422845</v>
      </c>
      <c r="C27" s="7">
        <f>'SEKTÖR (U S D)'!C27*1.7699</f>
        <v>2567889.500503558</v>
      </c>
      <c r="D27" s="32">
        <f t="shared" si="0"/>
        <v>5.724197082117512</v>
      </c>
      <c r="E27" s="32">
        <f t="shared" si="1"/>
        <v>12.408546790306715</v>
      </c>
      <c r="F27" s="7">
        <f>'SEKTÖR (U S D)'!F27*1.796</f>
        <v>4831952.76056</v>
      </c>
      <c r="G27" s="7">
        <f>'SEKTÖR (U S D)'!G27*1.7667</f>
        <v>4885528.674347099</v>
      </c>
      <c r="H27" s="32">
        <f t="shared" si="2"/>
        <v>1.1087838901158755</v>
      </c>
      <c r="I27" s="32">
        <f t="shared" si="3"/>
        <v>11.918796598843052</v>
      </c>
      <c r="J27" s="7">
        <f>'SEKTÖR (U S D)'!J27*1.708</f>
        <v>27550957.24724</v>
      </c>
      <c r="K27" s="7">
        <f>'SEKTÖR (U S D)'!K27*1.7875</f>
        <v>31490993.391000003</v>
      </c>
      <c r="L27" s="32">
        <f t="shared" si="4"/>
        <v>14.300904714135507</v>
      </c>
      <c r="M27" s="32">
        <f t="shared" si="5"/>
        <v>11.466611631669394</v>
      </c>
    </row>
    <row r="28" spans="1:13" ht="14.25">
      <c r="A28" s="42" t="s">
        <v>14</v>
      </c>
      <c r="B28" s="8">
        <f>'SEKTÖR (U S D)'!B28*1.7511</f>
        <v>2428856.9422845</v>
      </c>
      <c r="C28" s="8">
        <f>'SEKTÖR (U S D)'!C28*1.7699</f>
        <v>2567889.500503558</v>
      </c>
      <c r="D28" s="33">
        <f t="shared" si="0"/>
        <v>5.724197082117512</v>
      </c>
      <c r="E28" s="33">
        <f t="shared" si="1"/>
        <v>12.408546790306715</v>
      </c>
      <c r="F28" s="8">
        <f>'SEKTÖR (U S D)'!F28*1.796</f>
        <v>4831952.76056</v>
      </c>
      <c r="G28" s="8">
        <f>'SEKTÖR (U S D)'!G28*1.7667</f>
        <v>4885528.674347099</v>
      </c>
      <c r="H28" s="33">
        <f t="shared" si="2"/>
        <v>1.1087838901158755</v>
      </c>
      <c r="I28" s="33">
        <f t="shared" si="3"/>
        <v>11.918796598843052</v>
      </c>
      <c r="J28" s="8">
        <f>'SEKTÖR (U S D)'!J28*1.708</f>
        <v>27550957.24724</v>
      </c>
      <c r="K28" s="8">
        <f>'SEKTÖR (U S D)'!K28*1.7875</f>
        <v>31490993.391000003</v>
      </c>
      <c r="L28" s="33">
        <f t="shared" si="4"/>
        <v>14.300904714135507</v>
      </c>
      <c r="M28" s="33">
        <f t="shared" si="5"/>
        <v>11.466611631669394</v>
      </c>
    </row>
    <row r="29" spans="1:13" s="56" customFormat="1" ht="15.75">
      <c r="A29" s="41" t="s">
        <v>78</v>
      </c>
      <c r="B29" s="7">
        <f>'SEKTÖR (U S D)'!B29*1.7511</f>
        <v>12264392.1648612</v>
      </c>
      <c r="C29" s="7">
        <f>'SEKTÖR (U S D)'!C29*1.7699</f>
        <v>12863237.934569243</v>
      </c>
      <c r="D29" s="32">
        <f t="shared" si="0"/>
        <v>4.882800237127123</v>
      </c>
      <c r="E29" s="32">
        <f t="shared" si="1"/>
        <v>62.15769399526372</v>
      </c>
      <c r="F29" s="7">
        <f>'SEKTÖR (U S D)'!F29*1.796</f>
        <v>24347847.805072</v>
      </c>
      <c r="G29" s="7">
        <f>'SEKTÖR (U S D)'!G29*1.7667</f>
        <v>24557409.0926658</v>
      </c>
      <c r="H29" s="32">
        <f t="shared" si="2"/>
        <v>0.8606973777376168</v>
      </c>
      <c r="I29" s="32">
        <f t="shared" si="3"/>
        <v>59.91056106311324</v>
      </c>
      <c r="J29" s="7">
        <f>'SEKTÖR (U S D)'!J29*1.708</f>
        <v>146377768.02930406</v>
      </c>
      <c r="K29" s="7">
        <f>'SEKTÖR (U S D)'!K29*1.7875</f>
        <v>153197383.14952502</v>
      </c>
      <c r="L29" s="32">
        <f t="shared" si="4"/>
        <v>4.6589145414867295</v>
      </c>
      <c r="M29" s="32">
        <f t="shared" si="5"/>
        <v>55.78277171991981</v>
      </c>
    </row>
    <row r="30" spans="1:13" ht="14.25">
      <c r="A30" s="42" t="s">
        <v>15</v>
      </c>
      <c r="B30" s="8">
        <f>'SEKTÖR (U S D)'!B30*1.7511</f>
        <v>2281480.8588312003</v>
      </c>
      <c r="C30" s="8">
        <f>'SEKTÖR (U S D)'!C30*1.7699</f>
        <v>2481816.557609642</v>
      </c>
      <c r="D30" s="33">
        <f t="shared" si="0"/>
        <v>8.780950232520178</v>
      </c>
      <c r="E30" s="33">
        <f t="shared" si="1"/>
        <v>11.99262541243235</v>
      </c>
      <c r="F30" s="8">
        <f>'SEKTÖR (U S D)'!F30*1.796</f>
        <v>4544065.1945400005</v>
      </c>
      <c r="G30" s="8">
        <f>'SEKTÖR (U S D)'!G30*1.7667</f>
        <v>4960414.3879251</v>
      </c>
      <c r="H30" s="33">
        <f t="shared" si="2"/>
        <v>9.162482833331058</v>
      </c>
      <c r="I30" s="33">
        <f t="shared" si="3"/>
        <v>12.10148871832277</v>
      </c>
      <c r="J30" s="8">
        <f>'SEKTÖR (U S D)'!J30*1.708</f>
        <v>27488205.651760004</v>
      </c>
      <c r="K30" s="8">
        <f>'SEKTÖR (U S D)'!K30*1.7875</f>
        <v>29253933.909199998</v>
      </c>
      <c r="L30" s="33">
        <f t="shared" si="4"/>
        <v>6.423585008819729</v>
      </c>
      <c r="M30" s="33">
        <f t="shared" si="5"/>
        <v>10.652045639537965</v>
      </c>
    </row>
    <row r="31" spans="1:13" ht="14.25">
      <c r="A31" s="42" t="s">
        <v>119</v>
      </c>
      <c r="B31" s="8">
        <f>'SEKTÖR (U S D)'!B31*1.7511</f>
        <v>2867544.3389307</v>
      </c>
      <c r="C31" s="8">
        <f>'SEKTÖR (U S D)'!C31*1.7699</f>
        <v>3163694.872787713</v>
      </c>
      <c r="D31" s="33">
        <f t="shared" si="0"/>
        <v>10.32767060778725</v>
      </c>
      <c r="E31" s="33">
        <f t="shared" si="1"/>
        <v>15.287595455934374</v>
      </c>
      <c r="F31" s="8">
        <f>'SEKTÖR (U S D)'!F31*1.796</f>
        <v>5780907.180728001</v>
      </c>
      <c r="G31" s="8">
        <f>'SEKTÖR (U S D)'!G31*1.7667</f>
        <v>5792349.6248202</v>
      </c>
      <c r="H31" s="33">
        <f t="shared" si="2"/>
        <v>0.19793509451847377</v>
      </c>
      <c r="I31" s="33">
        <f t="shared" si="3"/>
        <v>14.131088283264049</v>
      </c>
      <c r="J31" s="8">
        <f>'SEKTÖR (U S D)'!J31*1.708</f>
        <v>34609231.121332005</v>
      </c>
      <c r="K31" s="8">
        <f>'SEKTÖR (U S D)'!K31*1.7875</f>
        <v>34182886.4323375</v>
      </c>
      <c r="L31" s="33">
        <f t="shared" si="4"/>
        <v>-1.2318814234844977</v>
      </c>
      <c r="M31" s="33">
        <f t="shared" si="5"/>
        <v>12.44679322441115</v>
      </c>
    </row>
    <row r="32" spans="1:13" ht="14.25">
      <c r="A32" s="42" t="s">
        <v>120</v>
      </c>
      <c r="B32" s="8">
        <f>'SEKTÖR (U S D)'!B32*1.7511</f>
        <v>192057.76568940002</v>
      </c>
      <c r="C32" s="8">
        <f>'SEKTÖR (U S D)'!C32*1.7699</f>
        <v>287811.857812534</v>
      </c>
      <c r="D32" s="33">
        <f t="shared" si="0"/>
        <v>49.8569228791246</v>
      </c>
      <c r="E32" s="33">
        <f t="shared" si="1"/>
        <v>1.3907634669527646</v>
      </c>
      <c r="F32" s="8">
        <f>'SEKTÖR (U S D)'!F32*1.796</f>
        <v>261713.18465600006</v>
      </c>
      <c r="G32" s="8">
        <f>'SEKTÖR (U S D)'!G32*1.7667</f>
        <v>373776.10084619996</v>
      </c>
      <c r="H32" s="33">
        <f t="shared" si="2"/>
        <v>42.818979998083464</v>
      </c>
      <c r="I32" s="33">
        <f t="shared" si="3"/>
        <v>0.9118688306726327</v>
      </c>
      <c r="J32" s="8">
        <f>'SEKTÖR (U S D)'!J32*1.708</f>
        <v>2259259.256268</v>
      </c>
      <c r="K32" s="8">
        <f>'SEKTÖR (U S D)'!K32*1.7875</f>
        <v>1567803.94485</v>
      </c>
      <c r="L32" s="33">
        <f t="shared" si="4"/>
        <v>-30.605399070498603</v>
      </c>
      <c r="M32" s="33">
        <f t="shared" si="5"/>
        <v>0.5708743045029516</v>
      </c>
    </row>
    <row r="33" spans="1:13" ht="14.25">
      <c r="A33" s="42" t="s">
        <v>32</v>
      </c>
      <c r="B33" s="8">
        <f>'SEKTÖR (U S D)'!B33*1.7511</f>
        <v>1661922.6478764</v>
      </c>
      <c r="C33" s="8">
        <f>'SEKTÖR (U S D)'!C33*1.7699</f>
        <v>1494791.344377177</v>
      </c>
      <c r="D33" s="33">
        <f t="shared" si="0"/>
        <v>-10.05650315390929</v>
      </c>
      <c r="E33" s="33">
        <f t="shared" si="1"/>
        <v>7.223125580291681</v>
      </c>
      <c r="F33" s="8">
        <f>'SEKTÖR (U S D)'!F33*1.796</f>
        <v>3175871.830596</v>
      </c>
      <c r="G33" s="8">
        <f>'SEKTÖR (U S D)'!G33*1.7667</f>
        <v>2964763.0902708</v>
      </c>
      <c r="H33" s="33">
        <f t="shared" si="2"/>
        <v>-6.6472688945253235</v>
      </c>
      <c r="I33" s="33">
        <f t="shared" si="3"/>
        <v>7.232872958506865</v>
      </c>
      <c r="J33" s="8">
        <f>'SEKTÖR (U S D)'!J33*1.708</f>
        <v>19562998.533512</v>
      </c>
      <c r="K33" s="8">
        <f>'SEKTÖR (U S D)'!K33*1.7875</f>
        <v>20952247.9023</v>
      </c>
      <c r="L33" s="33">
        <f t="shared" si="4"/>
        <v>7.1014132440288975</v>
      </c>
      <c r="M33" s="33">
        <f t="shared" si="5"/>
        <v>7.6292064376348545</v>
      </c>
    </row>
    <row r="34" spans="1:13" ht="14.25">
      <c r="A34" s="42" t="s">
        <v>31</v>
      </c>
      <c r="B34" s="8">
        <f>'SEKTÖR (U S D)'!B34*1.7511</f>
        <v>732194.5051863</v>
      </c>
      <c r="C34" s="8">
        <f>'SEKTÖR (U S D)'!C34*1.7699</f>
        <v>781835.6020709521</v>
      </c>
      <c r="D34" s="33">
        <f t="shared" si="0"/>
        <v>6.779769109578517</v>
      </c>
      <c r="E34" s="33">
        <f t="shared" si="1"/>
        <v>3.7779833005752765</v>
      </c>
      <c r="F34" s="8">
        <f>'SEKTÖR (U S D)'!F34*1.796</f>
        <v>1443489.279228</v>
      </c>
      <c r="G34" s="8">
        <f>'SEKTÖR (U S D)'!G34*1.7667</f>
        <v>1546945.6231359001</v>
      </c>
      <c r="H34" s="33">
        <f t="shared" si="2"/>
        <v>7.167101647144215</v>
      </c>
      <c r="I34" s="33">
        <f t="shared" si="3"/>
        <v>3.773947808031508</v>
      </c>
      <c r="J34" s="8">
        <f>'SEKTÖR (U S D)'!J34*1.708</f>
        <v>8594483.459547998</v>
      </c>
      <c r="K34" s="8">
        <f>'SEKTÖR (U S D)'!K34*1.7875</f>
        <v>9651548.179487498</v>
      </c>
      <c r="L34" s="33">
        <f t="shared" si="4"/>
        <v>12.299339744090837</v>
      </c>
      <c r="M34" s="33">
        <f t="shared" si="5"/>
        <v>3.5143557792672913</v>
      </c>
    </row>
    <row r="35" spans="1:13" ht="14.25">
      <c r="A35" s="42" t="s">
        <v>16</v>
      </c>
      <c r="B35" s="8">
        <f>'SEKTÖR (U S D)'!B35*1.7511</f>
        <v>875453.5196433</v>
      </c>
      <c r="C35" s="8">
        <f>'SEKTÖR (U S D)'!C35*1.7699</f>
        <v>954394.2224857261</v>
      </c>
      <c r="D35" s="33">
        <f t="shared" si="0"/>
        <v>9.01712096315407</v>
      </c>
      <c r="E35" s="33">
        <f t="shared" si="1"/>
        <v>4.611820471165216</v>
      </c>
      <c r="F35" s="8">
        <f>'SEKTÖR (U S D)'!F35*1.796</f>
        <v>1759059.977964</v>
      </c>
      <c r="G35" s="8">
        <f>'SEKTÖR (U S D)'!G35*1.7667</f>
        <v>1855293.2332388998</v>
      </c>
      <c r="H35" s="33">
        <f t="shared" si="2"/>
        <v>5.470720525759652</v>
      </c>
      <c r="I35" s="33">
        <f t="shared" si="3"/>
        <v>4.5261964778334836</v>
      </c>
      <c r="J35" s="8">
        <f>'SEKTÖR (U S D)'!J35*1.708</f>
        <v>10786767.038208</v>
      </c>
      <c r="K35" s="8">
        <f>'SEKTÖR (U S D)'!K35*1.7875</f>
        <v>11507787.644925</v>
      </c>
      <c r="L35" s="33">
        <f t="shared" si="4"/>
        <v>6.684306837841772</v>
      </c>
      <c r="M35" s="33">
        <f t="shared" si="5"/>
        <v>4.190256243291158</v>
      </c>
    </row>
    <row r="36" spans="1:13" ht="14.25">
      <c r="A36" s="42" t="s">
        <v>136</v>
      </c>
      <c r="B36" s="8">
        <f>'SEKTÖR (U S D)'!B36*1.7511</f>
        <v>2381548.3298724005</v>
      </c>
      <c r="C36" s="8">
        <f>'SEKTÖR (U S D)'!C36*1.7699</f>
        <v>2203380.0310694478</v>
      </c>
      <c r="D36" s="33">
        <f t="shared" si="0"/>
        <v>-7.481196017235507</v>
      </c>
      <c r="E36" s="33">
        <f t="shared" si="1"/>
        <v>10.64716538892785</v>
      </c>
      <c r="F36" s="8">
        <f>'SEKTÖR (U S D)'!F36*1.796</f>
        <v>4640233.957812</v>
      </c>
      <c r="G36" s="8">
        <f>'SEKTÖR (U S D)'!G36*1.7667</f>
        <v>4254788.4170454</v>
      </c>
      <c r="H36" s="33">
        <f t="shared" si="2"/>
        <v>-8.306597130036712</v>
      </c>
      <c r="I36" s="33">
        <f t="shared" si="3"/>
        <v>10.38003481182201</v>
      </c>
      <c r="J36" s="8">
        <f>'SEKTÖR (U S D)'!J36*1.708</f>
        <v>26683134.746547997</v>
      </c>
      <c r="K36" s="8">
        <f>'SEKTÖR (U S D)'!K36*1.7875</f>
        <v>27507077.1564875</v>
      </c>
      <c r="L36" s="33">
        <f t="shared" si="4"/>
        <v>3.0878771095142596</v>
      </c>
      <c r="M36" s="33">
        <f t="shared" si="5"/>
        <v>10.015973994835958</v>
      </c>
    </row>
    <row r="37" spans="1:13" ht="14.25">
      <c r="A37" s="42" t="s">
        <v>145</v>
      </c>
      <c r="B37" s="8">
        <f>'SEKTÖR (U S D)'!B37*1.7511</f>
        <v>412343.5330482</v>
      </c>
      <c r="C37" s="8">
        <f>'SEKTÖR (U S D)'!C37*1.7699</f>
        <v>420080.084488251</v>
      </c>
      <c r="D37" s="33">
        <f t="shared" si="0"/>
        <v>1.8762393053334614</v>
      </c>
      <c r="E37" s="33">
        <f t="shared" si="1"/>
        <v>2.0299095358372248</v>
      </c>
      <c r="F37" s="8">
        <f>'SEKTÖR (U S D)'!F37*1.796</f>
        <v>796380.867036</v>
      </c>
      <c r="G37" s="8">
        <f>'SEKTÖR (U S D)'!G37*1.7667</f>
        <v>831287.3632712999</v>
      </c>
      <c r="H37" s="33">
        <f t="shared" si="2"/>
        <v>4.3831409919748765</v>
      </c>
      <c r="I37" s="33">
        <f t="shared" si="3"/>
        <v>2.0280190043799657</v>
      </c>
      <c r="J37" s="8">
        <f>'SEKTÖR (U S D)'!J37*1.708</f>
        <v>5386970.358279998</v>
      </c>
      <c r="K37" s="8">
        <f>'SEKTÖR (U S D)'!K37*1.7875</f>
        <v>5593733.588300001</v>
      </c>
      <c r="L37" s="33">
        <f t="shared" si="4"/>
        <v>3.8382099077675216</v>
      </c>
      <c r="M37" s="33">
        <f t="shared" si="5"/>
        <v>2.036810012045916</v>
      </c>
    </row>
    <row r="38" spans="1:13" ht="14.25">
      <c r="A38" s="42" t="s">
        <v>144</v>
      </c>
      <c r="B38" s="8">
        <f>'SEKTÖR (U S D)'!B38*1.7511</f>
        <v>230826.2108685</v>
      </c>
      <c r="C38" s="8">
        <f>'SEKTÖR (U S D)'!C38*1.7699</f>
        <v>360368.69422543</v>
      </c>
      <c r="D38" s="33">
        <f t="shared" si="0"/>
        <v>56.12121901993592</v>
      </c>
      <c r="E38" s="33">
        <f t="shared" si="1"/>
        <v>1.741372361692783</v>
      </c>
      <c r="F38" s="8">
        <f>'SEKTÖR (U S D)'!F38*1.796</f>
        <v>723689.8809280001</v>
      </c>
      <c r="G38" s="8">
        <f>'SEKTÖR (U S D)'!G38*1.7667</f>
        <v>632940.1927757999</v>
      </c>
      <c r="H38" s="33">
        <f t="shared" si="2"/>
        <v>-12.539858652691164</v>
      </c>
      <c r="I38" s="33">
        <f t="shared" si="3"/>
        <v>1.5441287770018939</v>
      </c>
      <c r="J38" s="8">
        <f>'SEKTÖR (U S D)'!J38*1.708</f>
        <v>2839336.3001639997</v>
      </c>
      <c r="K38" s="8">
        <f>'SEKTÖR (U S D)'!K38*1.7875</f>
        <v>3643640.246675</v>
      </c>
      <c r="L38" s="33">
        <f t="shared" si="4"/>
        <v>28.327181477746894</v>
      </c>
      <c r="M38" s="33">
        <f t="shared" si="5"/>
        <v>1.3267351434547923</v>
      </c>
    </row>
    <row r="39" spans="1:13" ht="14.25">
      <c r="A39" s="42" t="s">
        <v>150</v>
      </c>
      <c r="B39" s="8">
        <f>'SEKTÖR (U S D)'!B39*1.7511</f>
        <v>111941.38070310002</v>
      </c>
      <c r="C39" s="8">
        <f>'SEKTÖR (U S D)'!C39*1.7699</f>
        <v>161535.621126682</v>
      </c>
      <c r="D39" s="33">
        <f t="shared" si="0"/>
        <v>44.30375980006879</v>
      </c>
      <c r="E39" s="33">
        <f t="shared" si="1"/>
        <v>0.7805718714370802</v>
      </c>
      <c r="F39" s="8">
        <f>'SEKTÖR (U S D)'!F39*1.796</f>
        <v>222374.76985200003</v>
      </c>
      <c r="G39" s="8">
        <f>'SEKTÖR (U S D)'!G39*1.7667</f>
        <v>289936.72340099997</v>
      </c>
      <c r="H39" s="33">
        <f t="shared" si="2"/>
        <v>30.3820229219193</v>
      </c>
      <c r="I39" s="33">
        <f t="shared" si="3"/>
        <v>0.7073332413125906</v>
      </c>
      <c r="J39" s="8">
        <f>'SEKTÖR (U S D)'!J39*1.708</f>
        <v>1545494.0018839997</v>
      </c>
      <c r="K39" s="8">
        <f>'SEKTÖR (U S D)'!K39*1.7875</f>
        <v>2328515.349875</v>
      </c>
      <c r="L39" s="33">
        <f t="shared" si="4"/>
        <v>50.66479371880289</v>
      </c>
      <c r="M39" s="33">
        <f t="shared" si="5"/>
        <v>0.8478672255232255</v>
      </c>
    </row>
    <row r="40" spans="1:13" ht="14.25">
      <c r="A40" s="69" t="s">
        <v>151</v>
      </c>
      <c r="B40" s="8">
        <f>'SEKTÖR (U S D)'!B40*1.7511</f>
        <v>507625.2092652</v>
      </c>
      <c r="C40" s="8">
        <f>'SEKTÖR (U S D)'!C40*1.7699</f>
        <v>537828.0377941461</v>
      </c>
      <c r="D40" s="33">
        <f t="shared" si="0"/>
        <v>5.9498283335190205</v>
      </c>
      <c r="E40" s="33">
        <f t="shared" si="1"/>
        <v>2.598890789809615</v>
      </c>
      <c r="F40" s="8">
        <f>'SEKTÖR (U S D)'!F40*1.796</f>
        <v>980262.1107719999</v>
      </c>
      <c r="G40" s="8">
        <f>'SEKTÖR (U S D)'!G40*1.7667</f>
        <v>1026606.4435341001</v>
      </c>
      <c r="H40" s="33">
        <f t="shared" si="2"/>
        <v>4.727749063523626</v>
      </c>
      <c r="I40" s="33">
        <f t="shared" si="3"/>
        <v>2.504521865114178</v>
      </c>
      <c r="J40" s="8">
        <f>'SEKTÖR (U S D)'!J40*1.708</f>
        <v>6497128.589139999</v>
      </c>
      <c r="K40" s="8">
        <f>'SEKTÖR (U S D)'!K40*1.7875</f>
        <v>6851892.2883125</v>
      </c>
      <c r="L40" s="33">
        <f t="shared" si="4"/>
        <v>5.460315188551012</v>
      </c>
      <c r="M40" s="33">
        <f t="shared" si="5"/>
        <v>2.49493519739407</v>
      </c>
    </row>
    <row r="41" spans="1:13" ht="15" thickBot="1">
      <c r="A41" s="42" t="s">
        <v>79</v>
      </c>
      <c r="B41" s="8">
        <f>'SEKTÖR (U S D)'!B41*1.7511</f>
        <v>9453.863195400001</v>
      </c>
      <c r="C41" s="8">
        <f>'SEKTÖR (U S D)'!C41*1.7699</f>
        <v>15701.008721541</v>
      </c>
      <c r="D41" s="33">
        <f t="shared" si="0"/>
        <v>66.08034617192995</v>
      </c>
      <c r="E41" s="33">
        <f t="shared" si="1"/>
        <v>0.07587036020749732</v>
      </c>
      <c r="F41" s="8">
        <f>'SEKTÖR (U S D)'!F41*1.796</f>
        <v>19799.565572000003</v>
      </c>
      <c r="G41" s="8">
        <f>'SEKTÖR (U S D)'!G41*1.7667</f>
        <v>28307.894167799997</v>
      </c>
      <c r="H41" s="33">
        <f t="shared" si="2"/>
        <v>42.97229939141815</v>
      </c>
      <c r="I41" s="33">
        <f t="shared" si="3"/>
        <v>0.06906029116135998</v>
      </c>
      <c r="J41" s="8">
        <f>'SEKTÖR (U S D)'!J41*1.708</f>
        <v>124758.97436800001</v>
      </c>
      <c r="K41" s="8">
        <f>'SEKTÖR (U S D)'!K41*1.7875</f>
        <v>156316.5085625</v>
      </c>
      <c r="L41" s="33">
        <f t="shared" si="4"/>
        <v>25.294800918621796</v>
      </c>
      <c r="M41" s="33">
        <f t="shared" si="5"/>
        <v>0.056918518671341053</v>
      </c>
    </row>
    <row r="42" spans="1:13" ht="18" thickBot="1" thickTop="1">
      <c r="A42" s="44" t="s">
        <v>17</v>
      </c>
      <c r="B42" s="51">
        <f>'SEKTÖR (U S D)'!B42*1.7511</f>
        <v>449853.2192544</v>
      </c>
      <c r="C42" s="51">
        <f>'SEKTÖR (U S D)'!C42*1.7699</f>
        <v>713779.6767028291</v>
      </c>
      <c r="D42" s="52">
        <f t="shared" si="0"/>
        <v>58.669460648935356</v>
      </c>
      <c r="E42" s="52">
        <f t="shared" si="1"/>
        <v>3.449123692666768</v>
      </c>
      <c r="F42" s="51">
        <f>'SEKTÖR (U S D)'!F42*1.796</f>
        <v>949225.0181</v>
      </c>
      <c r="G42" s="51">
        <f>'SEKTÖR (U S D)'!G42*1.7667</f>
        <v>1411786.2801744002</v>
      </c>
      <c r="H42" s="52">
        <f t="shared" si="2"/>
        <v>48.730411994437105</v>
      </c>
      <c r="I42" s="52">
        <f t="shared" si="3"/>
        <v>3.4442113916534645</v>
      </c>
      <c r="J42" s="51">
        <f>'SEKTÖR (U S D)'!J42*1.708</f>
        <v>6577321.320724</v>
      </c>
      <c r="K42" s="51">
        <f>'SEKTÖR (U S D)'!K42*1.7875</f>
        <v>7958249.747662501</v>
      </c>
      <c r="L42" s="52">
        <f t="shared" si="4"/>
        <v>20.995301272380214</v>
      </c>
      <c r="M42" s="52">
        <f t="shared" si="5"/>
        <v>2.897785979351065</v>
      </c>
    </row>
    <row r="43" spans="1:13" ht="14.25">
      <c r="A43" s="42" t="s">
        <v>82</v>
      </c>
      <c r="B43" s="8">
        <f>'SEKTÖR (U S D)'!B43*1.7511</f>
        <v>449853.2192544</v>
      </c>
      <c r="C43" s="8">
        <f>'SEKTÖR (U S D)'!C43*1.7699</f>
        <v>713779.6767028291</v>
      </c>
      <c r="D43" s="33">
        <f t="shared" si="0"/>
        <v>58.669460648935356</v>
      </c>
      <c r="E43" s="33">
        <f t="shared" si="1"/>
        <v>3.449123692666768</v>
      </c>
      <c r="F43" s="8">
        <f>'SEKTÖR (U S D)'!F43*1.796</f>
        <v>949225.0181</v>
      </c>
      <c r="G43" s="8">
        <f>'SEKTÖR (U S D)'!G43*1.7667</f>
        <v>1411786.2801744002</v>
      </c>
      <c r="H43" s="33">
        <f t="shared" si="2"/>
        <v>48.730411994437105</v>
      </c>
      <c r="I43" s="33">
        <f t="shared" si="3"/>
        <v>3.4442113916534645</v>
      </c>
      <c r="J43" s="8">
        <f>'SEKTÖR (U S D)'!J43*1.708</f>
        <v>6577321.320724</v>
      </c>
      <c r="K43" s="8">
        <f>'SEKTÖR (U S D)'!K43*1.7875</f>
        <v>7958249.747662501</v>
      </c>
      <c r="L43" s="33">
        <f t="shared" si="4"/>
        <v>20.995301272380214</v>
      </c>
      <c r="M43" s="33">
        <f t="shared" si="5"/>
        <v>2.897785979351065</v>
      </c>
    </row>
    <row r="44" spans="1:13" ht="18">
      <c r="A44" s="127" t="s">
        <v>18</v>
      </c>
      <c r="B44" s="125">
        <f>'SEKTÖR (U S D)'!B44*1.7511</f>
        <v>19382430.287918102</v>
      </c>
      <c r="C44" s="125">
        <f>'SEKTÖR (U S D)'!C44*1.7699</f>
        <v>20694522.444074895</v>
      </c>
      <c r="D44" s="92">
        <f>(C44-B44)/B44*100</f>
        <v>6.769492456137847</v>
      </c>
      <c r="E44" s="126">
        <f>C44/C$46*100</f>
        <v>100</v>
      </c>
      <c r="F44" s="125">
        <f>'SEKTÖR (U S D)'!F44*1.796</f>
        <v>38634729.90794</v>
      </c>
      <c r="G44" s="125">
        <f>'SEKTÖR (U S D)'!G44*1.7667</f>
        <v>40118864.6364948</v>
      </c>
      <c r="H44" s="92">
        <f>(G44-F44)/F44*100</f>
        <v>3.84145232046721</v>
      </c>
      <c r="I44" s="126">
        <f>G44/G$46*100</f>
        <v>97.87448181189959</v>
      </c>
      <c r="J44" s="8">
        <f>'SEKTÖR (U S D)'!J44*1.708</f>
        <v>230529027.67946798</v>
      </c>
      <c r="K44" s="8">
        <f>'SEKTÖR (U S D)'!K44*1.7875</f>
        <v>248296593.99723753</v>
      </c>
      <c r="L44" s="33">
        <f>(K44-J44)/J44*100</f>
        <v>7.707301113712208</v>
      </c>
      <c r="M44" s="33">
        <f>K44/K$46*100</f>
        <v>90.41063193790237</v>
      </c>
    </row>
    <row r="45" spans="1:13" ht="14.25">
      <c r="A45" s="90" t="s">
        <v>122</v>
      </c>
      <c r="B45" s="98">
        <f>'SEKTÖR (U S D)'!B45*1.7511</f>
        <v>0</v>
      </c>
      <c r="C45" s="98">
        <f>'SEKTÖR (U S D)'!C45*1.7699</f>
        <v>0</v>
      </c>
      <c r="D45" s="99"/>
      <c r="E45" s="100"/>
      <c r="F45" s="98">
        <f>'SEKTÖR (U S D)'!F45*1.796</f>
        <v>1053002.4186319977</v>
      </c>
      <c r="G45" s="98">
        <f>'SEKTÖR (U S D)'!G45*1.7667</f>
        <v>871252.3927809019</v>
      </c>
      <c r="H45" s="99"/>
      <c r="I45" s="100"/>
      <c r="J45" s="8">
        <f>'SEKTÖR (U S D)'!J45*1.708</f>
        <v>4140785.820360028</v>
      </c>
      <c r="K45" s="8">
        <f>'SEKTÖR (U S D)'!K45*1.7875</f>
        <v>26335480.43376251</v>
      </c>
      <c r="L45" s="33">
        <f t="shared" si="4"/>
        <v>536.0019951834341</v>
      </c>
      <c r="M45" s="33">
        <f t="shared" si="5"/>
        <v>9.589368062097629</v>
      </c>
    </row>
    <row r="46" spans="1:13" s="38" customFormat="1" ht="18.75" thickBot="1">
      <c r="A46" s="137" t="s">
        <v>18</v>
      </c>
      <c r="B46" s="139">
        <f>'SEKTÖR (U S D)'!B46*1.7511</f>
        <v>19382430.288320854</v>
      </c>
      <c r="C46" s="139">
        <f>'SEKTÖR (U S D)'!C46*1.7699</f>
        <v>20694522.444074895</v>
      </c>
      <c r="D46" s="138">
        <f>(C46-B46)/B46*100</f>
        <v>6.769492453919258</v>
      </c>
      <c r="E46" s="140">
        <f>C46/C$46*100</f>
        <v>100</v>
      </c>
      <c r="F46" s="139">
        <f>'SEKTÖR (U S D)'!F46*1.796</f>
        <v>39687732.326572</v>
      </c>
      <c r="G46" s="139">
        <f>'SEKTÖR (U S D)'!G46*1.7667</f>
        <v>40990117.0292757</v>
      </c>
      <c r="H46" s="138">
        <f>(G46-F46)/F46*100</f>
        <v>3.281580040872524</v>
      </c>
      <c r="I46" s="140">
        <f>G46/G$46*100</f>
        <v>100</v>
      </c>
      <c r="J46" s="139">
        <f>'SEKTÖR (U S D)'!J46*1.708</f>
        <v>234669813.499828</v>
      </c>
      <c r="K46" s="139">
        <f>'SEKTÖR (U S D)'!K46*1.7875</f>
        <v>274632074.43100005</v>
      </c>
      <c r="L46" s="138">
        <f t="shared" si="4"/>
        <v>17.029144198472434</v>
      </c>
      <c r="M46" s="140">
        <f t="shared" si="5"/>
        <v>100</v>
      </c>
    </row>
    <row r="47" spans="1:13" s="38" customFormat="1" ht="18">
      <c r="A47" s="94"/>
      <c r="B47" s="95"/>
      <c r="C47" s="95"/>
      <c r="D47" s="96"/>
      <c r="E47" s="97"/>
      <c r="F47" s="97"/>
      <c r="G47" s="97"/>
      <c r="H47" s="97"/>
      <c r="I47" s="97"/>
      <c r="J47" s="95"/>
      <c r="K47" s="95"/>
      <c r="L47" s="96"/>
      <c r="M47" s="97"/>
    </row>
    <row r="48" ht="12.75">
      <c r="A48" s="56" t="s">
        <v>105</v>
      </c>
    </row>
    <row r="49" ht="12.75">
      <c r="A49" s="9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">
      <selection activeCell="F9" sqref="F9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69" t="s">
        <v>116</v>
      </c>
      <c r="B5" s="170"/>
      <c r="C5" s="170"/>
      <c r="D5" s="170"/>
      <c r="E5" s="170"/>
      <c r="F5" s="170"/>
      <c r="G5" s="174"/>
    </row>
    <row r="6" spans="1:7" ht="50.25" customHeight="1" thickBot="1" thickTop="1">
      <c r="A6" s="39"/>
      <c r="B6" s="171" t="s">
        <v>172</v>
      </c>
      <c r="C6" s="173"/>
      <c r="D6" s="171" t="s">
        <v>176</v>
      </c>
      <c r="E6" s="172"/>
      <c r="F6" s="171" t="s">
        <v>175</v>
      </c>
      <c r="G6" s="173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5.9648823565874665</v>
      </c>
      <c r="C8" s="52">
        <f>'SEKTÖR (TL)'!D8</f>
        <v>7.102532855304758</v>
      </c>
      <c r="D8" s="52">
        <f>'SEKTÖR (U S D)'!H8</f>
        <v>9.555064245871119</v>
      </c>
      <c r="E8" s="52">
        <f>'SEKTÖR (TL)'!H8</f>
        <v>7.767779511793154</v>
      </c>
      <c r="F8" s="52">
        <f>'SEKTÖR (U S D)'!L8</f>
        <v>7.028136755637866</v>
      </c>
      <c r="G8" s="52">
        <f>'SEKTÖR (TL)'!L8</f>
        <v>12.009832816570674</v>
      </c>
    </row>
    <row r="9" spans="1:7" s="56" customFormat="1" ht="15.75">
      <c r="A9" s="53" t="s">
        <v>73</v>
      </c>
      <c r="B9" s="55">
        <f>'SEKTÖR (U S D)'!D9</f>
        <v>2.843889707542547</v>
      </c>
      <c r="C9" s="55">
        <f>'SEKTÖR (TL)'!D9</f>
        <v>3.9480328898289856</v>
      </c>
      <c r="D9" s="55">
        <f>'SEKTÖR (U S D)'!H9</f>
        <v>7.350138187130368</v>
      </c>
      <c r="E9" s="55">
        <f>'SEKTÖR (TL)'!H9</f>
        <v>5.598824685525173</v>
      </c>
      <c r="F9" s="55">
        <f>'SEKTÖR (U S D)'!L9</f>
        <v>4.101251458040652</v>
      </c>
      <c r="G9" s="55">
        <f>'SEKTÖR (TL)'!L9</f>
        <v>8.946713689255093</v>
      </c>
    </row>
    <row r="10" spans="1:7" ht="14.25">
      <c r="A10" s="42" t="s">
        <v>3</v>
      </c>
      <c r="B10" s="33">
        <f>'SEKTÖR (U S D)'!D10</f>
        <v>-4.077135051482574</v>
      </c>
      <c r="C10" s="33">
        <f>'SEKTÖR (TL)'!D10</f>
        <v>-3.047296743543495</v>
      </c>
      <c r="D10" s="33">
        <f>'SEKTÖR (U S D)'!H10</f>
        <v>1.2196888551800988</v>
      </c>
      <c r="E10" s="33">
        <f>'SEKTÖR (TL)'!H10</f>
        <v>-0.4316123048737925</v>
      </c>
      <c r="F10" s="33">
        <f>'SEKTÖR (U S D)'!L10</f>
        <v>4.330281103471627</v>
      </c>
      <c r="G10" s="33">
        <f>'SEKTÖR (TL)'!L10</f>
        <v>9.186403672397851</v>
      </c>
    </row>
    <row r="11" spans="1:7" ht="14.25">
      <c r="A11" s="42" t="s">
        <v>4</v>
      </c>
      <c r="B11" s="33">
        <f>'SEKTÖR (U S D)'!D11</f>
        <v>1.993995411326447</v>
      </c>
      <c r="C11" s="33">
        <f>'SEKTÖR (TL)'!D11</f>
        <v>3.089014036038298</v>
      </c>
      <c r="D11" s="33">
        <f>'SEKTÖR (U S D)'!H11</f>
        <v>9.264341134959308</v>
      </c>
      <c r="E11" s="33">
        <f>'SEKTÖR (TL)'!H11</f>
        <v>7.481799266777607</v>
      </c>
      <c r="F11" s="33">
        <f>'SEKTÖR (U S D)'!L11</f>
        <v>-0.2384751782976488</v>
      </c>
      <c r="G11" s="33">
        <f>'SEKTÖR (TL)'!L11</f>
        <v>4.404991580089557</v>
      </c>
    </row>
    <row r="12" spans="1:7" ht="14.25">
      <c r="A12" s="42" t="s">
        <v>5</v>
      </c>
      <c r="B12" s="33">
        <f>'SEKTÖR (U S D)'!D12</f>
        <v>3.918666492307405</v>
      </c>
      <c r="C12" s="33">
        <f>'SEKTÖR (TL)'!D12</f>
        <v>5.034348595017358</v>
      </c>
      <c r="D12" s="33">
        <f>'SEKTÖR (U S D)'!H12</f>
        <v>3.545830459610534</v>
      </c>
      <c r="E12" s="33">
        <f>'SEKTÖR (TL)'!H12</f>
        <v>1.8565805528919406</v>
      </c>
      <c r="F12" s="33">
        <f>'SEKTÖR (U S D)'!L12</f>
        <v>4.1265172932422685</v>
      </c>
      <c r="G12" s="33">
        <f>'SEKTÖR (TL)'!L12</f>
        <v>8.973155539619775</v>
      </c>
    </row>
    <row r="13" spans="1:7" ht="14.25">
      <c r="A13" s="42" t="s">
        <v>6</v>
      </c>
      <c r="B13" s="33">
        <f>'SEKTÖR (U S D)'!D13</f>
        <v>13.976419608817073</v>
      </c>
      <c r="C13" s="33">
        <f>'SEKTÖR (TL)'!D13</f>
        <v>15.20008284258198</v>
      </c>
      <c r="D13" s="33">
        <f>'SEKTÖR (U S D)'!H13</f>
        <v>7.508151711262869</v>
      </c>
      <c r="E13" s="33">
        <f>'SEKTÖR (TL)'!H13</f>
        <v>5.754260372098044</v>
      </c>
      <c r="F13" s="33">
        <f>'SEKTÖR (U S D)'!L13</f>
        <v>0.7876241572990401</v>
      </c>
      <c r="G13" s="33">
        <f>'SEKTÖR (TL)'!L13</f>
        <v>5.4788513941288235</v>
      </c>
    </row>
    <row r="14" spans="1:7" ht="14.25">
      <c r="A14" s="42" t="s">
        <v>7</v>
      </c>
      <c r="B14" s="33">
        <f>'SEKTÖR (U S D)'!D14</f>
        <v>-5.774492855349045</v>
      </c>
      <c r="C14" s="33">
        <f>'SEKTÖR (TL)'!D14</f>
        <v>-4.762877565348804</v>
      </c>
      <c r="D14" s="33">
        <f>'SEKTÖR (U S D)'!H14</f>
        <v>19.299231997832365</v>
      </c>
      <c r="E14" s="33">
        <f>'SEKTÖR (TL)'!H14</f>
        <v>17.352980607221845</v>
      </c>
      <c r="F14" s="33">
        <f>'SEKTÖR (U S D)'!L14</f>
        <v>4.681598524170218</v>
      </c>
      <c r="G14" s="33">
        <f>'SEKTÖR (TL)'!L14</f>
        <v>9.554073396928736</v>
      </c>
    </row>
    <row r="15" spans="1:7" ht="14.25">
      <c r="A15" s="42" t="s">
        <v>8</v>
      </c>
      <c r="B15" s="33">
        <f>'SEKTÖR (U S D)'!D15</f>
        <v>242.5098791679797</v>
      </c>
      <c r="C15" s="33">
        <f>'SEKTÖR (TL)'!D15</f>
        <v>246.18710247239295</v>
      </c>
      <c r="D15" s="33">
        <f>'SEKTÖR (U S D)'!H15</f>
        <v>221.42490342491215</v>
      </c>
      <c r="E15" s="33">
        <f>'SEKTÖR (TL)'!H15</f>
        <v>216.1811675282808</v>
      </c>
      <c r="F15" s="33">
        <f>'SEKTÖR (U S D)'!L15</f>
        <v>46.47935914276341</v>
      </c>
      <c r="G15" s="33">
        <f>'SEKTÖR (TL)'!L15</f>
        <v>53.29733868131711</v>
      </c>
    </row>
    <row r="16" spans="1:7" ht="14.25">
      <c r="A16" s="42" t="s">
        <v>137</v>
      </c>
      <c r="B16" s="33">
        <f>'SEKTÖR (U S D)'!D16</f>
        <v>0.5459082155902475</v>
      </c>
      <c r="C16" s="33">
        <f>'SEKTÖR (TL)'!D16</f>
        <v>1.625380018715767</v>
      </c>
      <c r="D16" s="33">
        <f>'SEKTÖR (U S D)'!H16</f>
        <v>-13.063337799256505</v>
      </c>
      <c r="E16" s="33">
        <f>'SEKTÖR (TL)'!H16</f>
        <v>-14.48162521711942</v>
      </c>
      <c r="F16" s="33">
        <f>'SEKTÖR (U S D)'!L16</f>
        <v>9.868868730202887</v>
      </c>
      <c r="G16" s="33">
        <f>'SEKTÖR (TL)'!L16</f>
        <v>14.982788556930718</v>
      </c>
    </row>
    <row r="17" spans="1:7" ht="14.25">
      <c r="A17" s="69" t="s">
        <v>139</v>
      </c>
      <c r="B17" s="33">
        <f>'SEKTÖR (U S D)'!D17</f>
        <v>33.37458558270912</v>
      </c>
      <c r="C17" s="33">
        <f>'SEKTÖR (TL)'!D17</f>
        <v>34.80650963556443</v>
      </c>
      <c r="D17" s="33">
        <f>'SEKTÖR (U S D)'!H17</f>
        <v>23.857562841905615</v>
      </c>
      <c r="E17" s="33">
        <f>'SEKTÖR (TL)'!H17</f>
        <v>21.8369466997743</v>
      </c>
      <c r="F17" s="33">
        <f>'SEKTÖR (U S D)'!L17</f>
        <v>0.9862389555714484</v>
      </c>
      <c r="G17" s="33">
        <f>'SEKTÖR (TL)'!L17</f>
        <v>5.686710850751746</v>
      </c>
    </row>
    <row r="18" spans="1:7" s="56" customFormat="1" ht="15.75">
      <c r="A18" s="41" t="s">
        <v>74</v>
      </c>
      <c r="B18" s="32">
        <f>'SEKTÖR (U S D)'!D18</f>
        <v>35.37423938995635</v>
      </c>
      <c r="C18" s="32">
        <f>'SEKTÖR (TL)'!D18</f>
        <v>36.827631943511946</v>
      </c>
      <c r="D18" s="32">
        <f>'SEKTÖR (U S D)'!H18</f>
        <v>24.469932781794967</v>
      </c>
      <c r="E18" s="32">
        <f>'SEKTÖR (TL)'!H18</f>
        <v>22.439326417370356</v>
      </c>
      <c r="F18" s="32">
        <f>'SEKTÖR (U S D)'!L18</f>
        <v>17.045563926970225</v>
      </c>
      <c r="G18" s="32">
        <f>'SEKTÖR (TL)'!L18</f>
        <v>22.493527821697477</v>
      </c>
    </row>
    <row r="19" spans="1:7" ht="14.25">
      <c r="A19" s="42" t="s">
        <v>108</v>
      </c>
      <c r="B19" s="33">
        <f>'SEKTÖR (U S D)'!D19</f>
        <v>35.37423938995635</v>
      </c>
      <c r="C19" s="33">
        <f>'SEKTÖR (TL)'!D19</f>
        <v>36.827631943511946</v>
      </c>
      <c r="D19" s="33">
        <f>'SEKTÖR (U S D)'!H19</f>
        <v>24.469932781794967</v>
      </c>
      <c r="E19" s="33">
        <f>'SEKTÖR (TL)'!H19</f>
        <v>22.439326417370356</v>
      </c>
      <c r="F19" s="33">
        <f>'SEKTÖR (U S D)'!L19</f>
        <v>17.045563926970225</v>
      </c>
      <c r="G19" s="33">
        <f>'SEKTÖR (TL)'!L19</f>
        <v>22.493527821697477</v>
      </c>
    </row>
    <row r="20" spans="1:7" s="56" customFormat="1" ht="15.75">
      <c r="A20" s="41" t="s">
        <v>75</v>
      </c>
      <c r="B20" s="32">
        <f>'SEKTÖR (U S D)'!D20</f>
        <v>6.870569734573734</v>
      </c>
      <c r="C20" s="32">
        <f>'SEKTÖR (TL)'!D20</f>
        <v>8.017943791457968</v>
      </c>
      <c r="D20" s="32">
        <f>'SEKTÖR (U S D)'!H20</f>
        <v>11.42740792578929</v>
      </c>
      <c r="E20" s="32">
        <f>'SEKTÖR (TL)'!H20</f>
        <v>9.6095777185367</v>
      </c>
      <c r="F20" s="32">
        <f>'SEKTÖR (U S D)'!L20</f>
        <v>13.986932669464228</v>
      </c>
      <c r="G20" s="32">
        <f>'SEKTÖR (TL)'!L20</f>
        <v>19.292530530835677</v>
      </c>
    </row>
    <row r="21" spans="1:7" ht="15" thickBot="1">
      <c r="A21" s="42" t="s">
        <v>9</v>
      </c>
      <c r="B21" s="33">
        <f>'SEKTÖR (U S D)'!D21</f>
        <v>6.870569734573734</v>
      </c>
      <c r="C21" s="33">
        <f>'SEKTÖR (TL)'!D21</f>
        <v>8.017943791457968</v>
      </c>
      <c r="D21" s="33">
        <f>'SEKTÖR (U S D)'!H21</f>
        <v>11.42740792578929</v>
      </c>
      <c r="E21" s="33">
        <f>'SEKTÖR (TL)'!H21</f>
        <v>9.6095777185367</v>
      </c>
      <c r="F21" s="33">
        <f>'SEKTÖR (U S D)'!L21</f>
        <v>13.986932669464228</v>
      </c>
      <c r="G21" s="33">
        <f>'SEKTÖR (TL)'!L21</f>
        <v>19.292530530835677</v>
      </c>
    </row>
    <row r="22" spans="1:7" ht="18" thickBot="1" thickTop="1">
      <c r="A22" s="44" t="s">
        <v>10</v>
      </c>
      <c r="B22" s="52">
        <f>'SEKTÖR (U S D)'!D22</f>
        <v>4.159164152088355</v>
      </c>
      <c r="C22" s="52">
        <f>'SEKTÖR (TL)'!D22</f>
        <v>5.277428263823422</v>
      </c>
      <c r="D22" s="52">
        <f>'SEKTÖR (U S D)'!H22</f>
        <v>3.5428765083958593</v>
      </c>
      <c r="E22" s="52">
        <f>'SEKTÖR (TL)'!H22</f>
        <v>1.8536747925294768</v>
      </c>
      <c r="F22" s="52">
        <f>'SEKTÖR (U S D)'!L22</f>
        <v>1.8226386863252941</v>
      </c>
      <c r="G22" s="52">
        <f>'SEKTÖR (TL)'!L22</f>
        <v>6.562041365226273</v>
      </c>
    </row>
    <row r="23" spans="1:7" s="56" customFormat="1" ht="15.75">
      <c r="A23" s="41" t="s">
        <v>76</v>
      </c>
      <c r="B23" s="32">
        <f>'SEKTÖR (U S D)'!D23</f>
        <v>6.549883033132491</v>
      </c>
      <c r="C23" s="32">
        <f>'SEKTÖR (TL)'!D23</f>
        <v>7.69381416272126</v>
      </c>
      <c r="D23" s="32">
        <f>'SEKTÖR (U S D)'!H23</f>
        <v>12.818876798733386</v>
      </c>
      <c r="E23" s="32">
        <f>'SEKTÖR (TL)'!H23</f>
        <v>10.978346124901044</v>
      </c>
      <c r="F23" s="32">
        <f>'SEKTÖR (U S D)'!L23</f>
        <v>5.112199228207043</v>
      </c>
      <c r="G23" s="32">
        <f>'SEKTÖR (TL)'!L23</f>
        <v>10.00471669813822</v>
      </c>
    </row>
    <row r="24" spans="1:7" ht="14.25">
      <c r="A24" s="42" t="s">
        <v>11</v>
      </c>
      <c r="B24" s="33">
        <f>'SEKTÖR (U S D)'!D24</f>
        <v>2.7328623192653967</v>
      </c>
      <c r="C24" s="33">
        <f>'SEKTÖR (TL)'!D24</f>
        <v>3.835813499439109</v>
      </c>
      <c r="D24" s="33">
        <f>'SEKTÖR (U S D)'!H24</f>
        <v>9.557648617342952</v>
      </c>
      <c r="E24" s="33">
        <f>'SEKTÖR (TL)'!H24</f>
        <v>7.77032172174821</v>
      </c>
      <c r="F24" s="33">
        <f>'SEKTÖR (U S D)'!L24</f>
        <v>0.4525482732967659</v>
      </c>
      <c r="G24" s="33">
        <f>'SEKTÖR (TL)'!L24</f>
        <v>5.12817917946018</v>
      </c>
    </row>
    <row r="25" spans="1:7" ht="14.25">
      <c r="A25" s="42" t="s">
        <v>12</v>
      </c>
      <c r="B25" s="33">
        <f>'SEKTÖR (U S D)'!D25</f>
        <v>26.350881329023707</v>
      </c>
      <c r="C25" s="33">
        <f>'SEKTÖR (TL)'!D25</f>
        <v>27.70739812931246</v>
      </c>
      <c r="D25" s="33">
        <f>'SEKTÖR (U S D)'!H25</f>
        <v>27.423510369738867</v>
      </c>
      <c r="E25" s="33">
        <f>'SEKTÖR (TL)'!H25</f>
        <v>25.344719248450815</v>
      </c>
      <c r="F25" s="33">
        <f>'SEKTÖR (U S D)'!L25</f>
        <v>11.901585231563859</v>
      </c>
      <c r="G25" s="33">
        <f>'SEKTÖR (TL)'!L25</f>
        <v>17.110119204578687</v>
      </c>
    </row>
    <row r="26" spans="1:7" ht="14.25">
      <c r="A26" s="42" t="s">
        <v>13</v>
      </c>
      <c r="B26" s="33">
        <f>'SEKTÖR (U S D)'!D26</f>
        <v>9.051736585282043</v>
      </c>
      <c r="C26" s="33">
        <f>'SEKTÖR (TL)'!D26</f>
        <v>10.222527886637355</v>
      </c>
      <c r="D26" s="33">
        <f>'SEKTÖR (U S D)'!H26</f>
        <v>16.92007009876119</v>
      </c>
      <c r="E26" s="33">
        <f>'SEKTÖR (TL)'!H26</f>
        <v>15.012632429555334</v>
      </c>
      <c r="F26" s="33">
        <f>'SEKTÖR (U S D)'!L26</f>
        <v>20.899062521098713</v>
      </c>
      <c r="G26" s="33">
        <f>'SEKTÖR (TL)'!L26</f>
        <v>26.526390079896945</v>
      </c>
    </row>
    <row r="27" spans="1:7" s="56" customFormat="1" ht="15.75">
      <c r="A27" s="41" t="s">
        <v>77</v>
      </c>
      <c r="B27" s="32">
        <f>'SEKTÖR (U S D)'!D27</f>
        <v>4.601187361148078</v>
      </c>
      <c r="C27" s="32">
        <f>'SEKTÖR (TL)'!D27</f>
        <v>5.724197082117512</v>
      </c>
      <c r="D27" s="32">
        <f>'SEKTÖR (U S D)'!H27</f>
        <v>2.785631893727375</v>
      </c>
      <c r="E27" s="32">
        <f>'SEKTÖR (TL)'!H27</f>
        <v>1.1087838901158755</v>
      </c>
      <c r="F27" s="32">
        <f>'SEKTÖR (U S D)'!L27</f>
        <v>9.217312028947381</v>
      </c>
      <c r="G27" s="32">
        <f>'SEKTÖR (TL)'!L27</f>
        <v>14.300904714135507</v>
      </c>
    </row>
    <row r="28" spans="1:7" ht="14.25">
      <c r="A28" s="42" t="s">
        <v>14</v>
      </c>
      <c r="B28" s="33">
        <f>'SEKTÖR (U S D)'!D28</f>
        <v>4.601187361148078</v>
      </c>
      <c r="C28" s="33">
        <f>'SEKTÖR (TL)'!D28</f>
        <v>5.724197082117512</v>
      </c>
      <c r="D28" s="33">
        <f>'SEKTÖR (U S D)'!H28</f>
        <v>2.785631893727375</v>
      </c>
      <c r="E28" s="33">
        <f>'SEKTÖR (TL)'!H28</f>
        <v>1.1087838901158755</v>
      </c>
      <c r="F28" s="33">
        <f>'SEKTÖR (U S D)'!L28</f>
        <v>9.217312028947381</v>
      </c>
      <c r="G28" s="33">
        <f>'SEKTÖR (TL)'!L28</f>
        <v>14.300904714135507</v>
      </c>
    </row>
    <row r="29" spans="1:7" s="56" customFormat="1" ht="15.75">
      <c r="A29" s="41" t="s">
        <v>78</v>
      </c>
      <c r="B29" s="32">
        <f>'SEKTÖR (U S D)'!D29</f>
        <v>3.76872789153811</v>
      </c>
      <c r="C29" s="32">
        <f>'SEKTÖR (TL)'!D29</f>
        <v>4.882800237127123</v>
      </c>
      <c r="D29" s="32">
        <f>'SEKTÖR (U S D)'!H29</f>
        <v>2.5334309675761353</v>
      </c>
      <c r="E29" s="32">
        <f>'SEKTÖR (TL)'!H29</f>
        <v>0.8606973777376168</v>
      </c>
      <c r="F29" s="32">
        <f>'SEKTÖR (U S D)'!L29</f>
        <v>0.0041544262150202136</v>
      </c>
      <c r="G29" s="32">
        <f>'SEKTÖR (TL)'!L29</f>
        <v>4.6589145414867295</v>
      </c>
    </row>
    <row r="30" spans="1:7" ht="14.25">
      <c r="A30" s="42" t="s">
        <v>15</v>
      </c>
      <c r="B30" s="33">
        <f>'SEKTÖR (U S D)'!D30</f>
        <v>7.625471468538403</v>
      </c>
      <c r="C30" s="33">
        <f>'SEKTÖR (TL)'!D30</f>
        <v>8.780950232520178</v>
      </c>
      <c r="D30" s="33">
        <f>'SEKTÖR (U S D)'!H30</f>
        <v>10.972898153994795</v>
      </c>
      <c r="E30" s="33">
        <f>'SEKTÖR (TL)'!H30</f>
        <v>9.162482833331058</v>
      </c>
      <c r="F30" s="33">
        <f>'SEKTÖR (U S D)'!L30</f>
        <v>1.6903402489868977</v>
      </c>
      <c r="G30" s="33">
        <f>'SEKTÖR (TL)'!L30</f>
        <v>6.423585008819729</v>
      </c>
    </row>
    <row r="31" spans="1:7" ht="14.25">
      <c r="A31" s="42" t="s">
        <v>119</v>
      </c>
      <c r="B31" s="33">
        <f>'SEKTÖR (U S D)'!D31</f>
        <v>9.155762473188462</v>
      </c>
      <c r="C31" s="33">
        <f>'SEKTÖR (TL)'!D31</f>
        <v>10.32767060778725</v>
      </c>
      <c r="D31" s="33">
        <f>'SEKTÖR (U S D)'!H31</f>
        <v>1.8596770418040458</v>
      </c>
      <c r="E31" s="33">
        <f>'SEKTÖR (TL)'!H31</f>
        <v>0.19793509451847377</v>
      </c>
      <c r="F31" s="33">
        <f>'SEKTÖR (U S D)'!L31</f>
        <v>-5.624645298635838</v>
      </c>
      <c r="G31" s="33">
        <f>'SEKTÖR (TL)'!L31</f>
        <v>-1.2318814234844977</v>
      </c>
    </row>
    <row r="32" spans="1:7" ht="14.25">
      <c r="A32" s="42" t="s">
        <v>120</v>
      </c>
      <c r="B32" s="33">
        <f>'SEKTÖR (U S D)'!D32</f>
        <v>48.26513229766377</v>
      </c>
      <c r="C32" s="33">
        <f>'SEKTÖR (TL)'!D32</f>
        <v>49.8569228791246</v>
      </c>
      <c r="D32" s="33">
        <f>'SEKTÖR (U S D)'!H32</f>
        <v>45.18757461739851</v>
      </c>
      <c r="E32" s="33">
        <f>'SEKTÖR (TL)'!H32</f>
        <v>42.818979998083464</v>
      </c>
      <c r="F32" s="33">
        <f>'SEKTÖR (U S D)'!L32</f>
        <v>-33.6917603426079</v>
      </c>
      <c r="G32" s="33">
        <f>'SEKTÖR (TL)'!L32</f>
        <v>-30.605399070498603</v>
      </c>
    </row>
    <row r="33" spans="1:7" ht="14.25">
      <c r="A33" s="42" t="s">
        <v>32</v>
      </c>
      <c r="B33" s="33">
        <f>'SEKTÖR (U S D)'!D33</f>
        <v>-11.011889187417678</v>
      </c>
      <c r="C33" s="33">
        <f>'SEKTÖR (TL)'!D33</f>
        <v>-10.05650315390929</v>
      </c>
      <c r="D33" s="33">
        <f>'SEKTÖR (U S D)'!H33</f>
        <v>-5.099051867644466</v>
      </c>
      <c r="E33" s="33">
        <f>'SEKTÖR (TL)'!H33</f>
        <v>-6.6472688945253235</v>
      </c>
      <c r="F33" s="33">
        <f>'SEKTÖR (U S D)'!L33</f>
        <v>2.3380217179308205</v>
      </c>
      <c r="G33" s="33">
        <f>'SEKTÖR (TL)'!L33</f>
        <v>7.1014132440288975</v>
      </c>
    </row>
    <row r="34" spans="1:7" ht="14.25">
      <c r="A34" s="42" t="s">
        <v>31</v>
      </c>
      <c r="B34" s="33">
        <f>'SEKTÖR (U S D)'!D34</f>
        <v>5.645547029653055</v>
      </c>
      <c r="C34" s="33">
        <f>'SEKTÖR (TL)'!D34</f>
        <v>6.779769109578517</v>
      </c>
      <c r="D34" s="33">
        <f>'SEKTÖR (U S D)'!H34</f>
        <v>8.944424383466924</v>
      </c>
      <c r="E34" s="33">
        <f>'SEKTÖR (TL)'!H34</f>
        <v>7.167101647144215</v>
      </c>
      <c r="F34" s="33">
        <f>'SEKTÖR (U S D)'!L34</f>
        <v>7.304767710717276</v>
      </c>
      <c r="G34" s="33">
        <f>'SEKTÖR (TL)'!L34</f>
        <v>12.299339744090837</v>
      </c>
    </row>
    <row r="35" spans="1:7" ht="14.25">
      <c r="A35" s="42" t="s">
        <v>16</v>
      </c>
      <c r="B35" s="33">
        <f>'SEKTÖR (U S D)'!D35</f>
        <v>7.859133577365434</v>
      </c>
      <c r="C35" s="33">
        <f>'SEKTÖR (TL)'!D35</f>
        <v>9.01712096315407</v>
      </c>
      <c r="D35" s="33">
        <f>'SEKTÖR (U S D)'!H35</f>
        <v>7.21990947204638</v>
      </c>
      <c r="E35" s="33">
        <f>'SEKTÖR (TL)'!H35</f>
        <v>5.470720525759652</v>
      </c>
      <c r="F35" s="33">
        <f>'SEKTÖR (U S D)'!L35</f>
        <v>1.939466337920974</v>
      </c>
      <c r="G35" s="33">
        <f>'SEKTÖR (TL)'!L35</f>
        <v>6.684306837841772</v>
      </c>
    </row>
    <row r="36" spans="1:7" ht="14.25">
      <c r="A36" s="42" t="s">
        <v>136</v>
      </c>
      <c r="B36" s="33">
        <f>'SEKTÖR (U S D)'!D36</f>
        <v>-8.463937140957718</v>
      </c>
      <c r="C36" s="33">
        <f>'SEKTÖR (TL)'!D36</f>
        <v>-7.481196017235507</v>
      </c>
      <c r="D36" s="33">
        <f>'SEKTÖR (U S D)'!H36</f>
        <v>-6.785899386169662</v>
      </c>
      <c r="E36" s="33">
        <f>'SEKTÖR (TL)'!H36</f>
        <v>-8.306597130036712</v>
      </c>
      <c r="F36" s="33">
        <f>'SEKTÖR (U S D)'!L36</f>
        <v>-1.4970102919998138</v>
      </c>
      <c r="G36" s="33">
        <f>'SEKTÖR (TL)'!L36</f>
        <v>3.0878771095142596</v>
      </c>
    </row>
    <row r="37" spans="1:7" ht="14.25">
      <c r="A37" s="42" t="s">
        <v>145</v>
      </c>
      <c r="B37" s="33">
        <f>'SEKTÖR (U S D)'!D37</f>
        <v>0.7941028575453075</v>
      </c>
      <c r="C37" s="33">
        <f>'SEKTÖR (TL)'!D37</f>
        <v>1.8762393053334614</v>
      </c>
      <c r="D37" s="33">
        <f>'SEKTÖR (U S D)'!H37</f>
        <v>6.114292874617593</v>
      </c>
      <c r="E37" s="33">
        <f>'SEKTÖR (TL)'!H37</f>
        <v>4.3831409919748765</v>
      </c>
      <c r="F37" s="33">
        <f>'SEKTÖR (U S D)'!L37</f>
        <v>-0.7800489384800506</v>
      </c>
      <c r="G37" s="33">
        <f>'SEKTÖR (TL)'!L37</f>
        <v>3.8382099077675216</v>
      </c>
    </row>
    <row r="38" spans="1:7" ht="14.25">
      <c r="A38" s="69" t="s">
        <v>144</v>
      </c>
      <c r="B38" s="33">
        <f>'SEKTÖR (U S D)'!D38</f>
        <v>54.462888652358785</v>
      </c>
      <c r="C38" s="33">
        <f>'SEKTÖR (TL)'!D38</f>
        <v>56.12121901993592</v>
      </c>
      <c r="D38" s="33">
        <f>'SEKTÖR (U S D)'!H38</f>
        <v>-11.089367827154186</v>
      </c>
      <c r="E38" s="33">
        <f>'SEKTÖR (TL)'!H38</f>
        <v>-12.539858652691164</v>
      </c>
      <c r="F38" s="33">
        <f>'SEKTÖR (U S D)'!L38</f>
        <v>22.61976277705828</v>
      </c>
      <c r="G38" s="33">
        <f>'SEKTÖR (TL)'!L38</f>
        <v>28.327181477746894</v>
      </c>
    </row>
    <row r="39" spans="1:7" ht="15" thickBot="1">
      <c r="A39" s="42" t="s">
        <v>79</v>
      </c>
      <c r="B39" s="33">
        <f>'SEKTÖR (U S D)'!D41</f>
        <v>64.31622926813183</v>
      </c>
      <c r="C39" s="33">
        <f>'SEKTÖR (TL)'!D41</f>
        <v>66.08034617192995</v>
      </c>
      <c r="D39" s="33">
        <f>'SEKTÖR (U S D)'!H39</f>
        <v>32.54435567315736</v>
      </c>
      <c r="E39" s="33">
        <f>'SEKTÖR (TL)'!H39</f>
        <v>30.3820229219193</v>
      </c>
      <c r="F39" s="33">
        <f>'SEKTÖR (U S D)'!L39</f>
        <v>43.96389799816242</v>
      </c>
      <c r="G39" s="33">
        <f>'SEKTÖR (TL)'!L39</f>
        <v>50.66479371880289</v>
      </c>
    </row>
    <row r="40" spans="1:7" ht="18" thickBot="1" thickTop="1">
      <c r="A40" s="44" t="s">
        <v>17</v>
      </c>
      <c r="B40" s="52">
        <f>'SEKTÖR (U S D)'!D42</f>
        <v>56.98406268283558</v>
      </c>
      <c r="C40" s="52">
        <f>'SEKTÖR (TL)'!D42</f>
        <v>58.669460648935356</v>
      </c>
      <c r="D40" s="52">
        <f>'SEKTÖR (U S D)'!H40</f>
        <v>6.4646161306891035</v>
      </c>
      <c r="E40" s="52">
        <f>'SEKTÖR (TL)'!H40</f>
        <v>4.727749063523626</v>
      </c>
      <c r="F40" s="52">
        <f>'SEKTÖR (U S D)'!L40</f>
        <v>0.7699123591860763</v>
      </c>
      <c r="G40" s="52">
        <f>'SEKTÖR (TL)'!L40</f>
        <v>5.460315188551012</v>
      </c>
    </row>
    <row r="41" spans="1:7" ht="14.25">
      <c r="A41" s="42" t="s">
        <v>82</v>
      </c>
      <c r="B41" s="33">
        <f>'SEKTÖR (U S D)'!D43</f>
        <v>56.98406268283558</v>
      </c>
      <c r="C41" s="33">
        <f>'SEKTÖR (TL)'!D43</f>
        <v>58.669460648935356</v>
      </c>
      <c r="D41" s="33">
        <f>'SEKTÖR (U S D)'!H41</f>
        <v>45.34343675043132</v>
      </c>
      <c r="E41" s="33">
        <f>'SEKTÖR (TL)'!H41</f>
        <v>42.97229939141815</v>
      </c>
      <c r="F41" s="33">
        <f>'SEKTÖR (U S D)'!L41</f>
        <v>19.722248933709654</v>
      </c>
      <c r="G41" s="33">
        <f>'SEKTÖR (TL)'!L41</f>
        <v>25.294800918621796</v>
      </c>
    </row>
    <row r="42" spans="1:7" ht="18">
      <c r="A42" s="2" t="s">
        <v>18</v>
      </c>
      <c r="B42" s="1">
        <f>'SEKTÖR (U S D)'!D44</f>
        <v>5.635379535534778</v>
      </c>
      <c r="C42" s="1">
        <f>'SEKTÖR (TL)'!D44</f>
        <v>6.769492456137847</v>
      </c>
      <c r="D42" s="1">
        <f>'SEKTÖR (U S D)'!H42</f>
        <v>51.197045305942744</v>
      </c>
      <c r="E42" s="1">
        <f>'SEKTÖR (TL)'!H42</f>
        <v>48.730411994437105</v>
      </c>
      <c r="F42" s="1">
        <f>'SEKTÖR (U S D)'!L42</f>
        <v>15.613971789217004</v>
      </c>
      <c r="G42" s="1">
        <f>'SEKTÖR (TL)'!L42</f>
        <v>20.995301272380214</v>
      </c>
    </row>
    <row r="43" spans="1:7" ht="14.25">
      <c r="A43" s="90" t="s">
        <v>122</v>
      </c>
      <c r="B43" s="99"/>
      <c r="C43" s="99"/>
      <c r="D43" s="92">
        <f>'SEKTÖR (U S D)'!H43</f>
        <v>51.197045305942744</v>
      </c>
      <c r="E43" s="92">
        <f>'SEKTÖR (TL)'!H43</f>
        <v>48.730411994437105</v>
      </c>
      <c r="F43" s="92">
        <f>'SEKTÖR (U S D)'!L43</f>
        <v>15.613971789217004</v>
      </c>
      <c r="G43" s="92">
        <f>'SEKTÖR (TL)'!L43</f>
        <v>20.995301272380214</v>
      </c>
    </row>
    <row r="44" spans="1:7" s="38" customFormat="1" ht="18.75" thickBot="1">
      <c r="A44" s="137" t="s">
        <v>18</v>
      </c>
      <c r="B44" s="138">
        <f>'SEKTÖR (U S D)'!D46</f>
        <v>5.635379533339756</v>
      </c>
      <c r="C44" s="138">
        <f>'SEKTÖR (TL)'!D46</f>
        <v>6.769492453919258</v>
      </c>
      <c r="D44" s="138">
        <f>'SEKTÖR (U S D)'!H44</f>
        <v>5.563620517099172</v>
      </c>
      <c r="E44" s="138">
        <f>'SEKTÖR (TL)'!H44</f>
        <v>3.84145232046721</v>
      </c>
      <c r="F44" s="138">
        <f>'SEKTÖR (U S D)'!L44</f>
        <v>2.9169624068366082</v>
      </c>
      <c r="G44" s="138">
        <f>'SEKTÖR (TL)'!L44</f>
        <v>7.707301113712208</v>
      </c>
    </row>
    <row r="45" spans="1:7" s="38" customFormat="1" ht="18">
      <c r="A45" s="94"/>
      <c r="B45" s="96"/>
      <c r="C45" s="96"/>
      <c r="D45" s="96"/>
      <c r="E45" s="96"/>
      <c r="F45" s="96"/>
      <c r="G45" s="96"/>
    </row>
    <row r="46" ht="14.25">
      <c r="A46" s="91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170</v>
      </c>
    </row>
    <row r="5" ht="13.5" thickBot="1"/>
    <row r="6" spans="1:17" ht="24" thickBot="1" thickTop="1">
      <c r="A6" s="175" t="s">
        <v>114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7"/>
    </row>
    <row r="7" spans="1:17" ht="24" customHeight="1" thickBot="1" thickTop="1">
      <c r="A7" s="10"/>
      <c r="B7" s="165" t="s">
        <v>21</v>
      </c>
      <c r="C7" s="166"/>
      <c r="D7" s="166"/>
      <c r="E7" s="168"/>
      <c r="F7" s="165" t="s">
        <v>173</v>
      </c>
      <c r="G7" s="166"/>
      <c r="H7" s="166"/>
      <c r="I7" s="168"/>
      <c r="J7" s="165" t="s">
        <v>163</v>
      </c>
      <c r="K7" s="166"/>
      <c r="L7" s="166"/>
      <c r="M7" s="168"/>
      <c r="N7" s="165" t="s">
        <v>113</v>
      </c>
      <c r="O7" s="166"/>
      <c r="P7" s="166"/>
      <c r="Q7" s="168"/>
    </row>
    <row r="8" spans="1:17" ht="53.25" customHeight="1" thickBot="1" thickTop="1">
      <c r="A8" s="11" t="s">
        <v>45</v>
      </c>
      <c r="B8" s="65">
        <v>2012</v>
      </c>
      <c r="C8" s="66">
        <v>2013</v>
      </c>
      <c r="D8" s="67" t="s">
        <v>167</v>
      </c>
      <c r="E8" s="68" t="s">
        <v>168</v>
      </c>
      <c r="F8" s="66">
        <v>2012</v>
      </c>
      <c r="G8" s="158">
        <v>2013</v>
      </c>
      <c r="H8" s="68" t="s">
        <v>167</v>
      </c>
      <c r="I8" s="66" t="s">
        <v>168</v>
      </c>
      <c r="J8" s="65" t="s">
        <v>161</v>
      </c>
      <c r="K8" s="66" t="s">
        <v>162</v>
      </c>
      <c r="L8" s="67" t="s">
        <v>167</v>
      </c>
      <c r="M8" s="68" t="s">
        <v>168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84246.201</v>
      </c>
      <c r="C9" s="16">
        <v>108301.412</v>
      </c>
      <c r="D9" s="43">
        <f aca="true" t="shared" si="0" ref="D9:D22">(C9-B9)/B9*100</f>
        <v>28.55346676107092</v>
      </c>
      <c r="E9" s="13">
        <f aca="true" t="shared" si="1" ref="E9:E22">C9/C$22*100</f>
        <v>0.9262483326247487</v>
      </c>
      <c r="F9" s="71">
        <v>177517.604</v>
      </c>
      <c r="G9" s="16">
        <v>215681.574</v>
      </c>
      <c r="H9" s="43">
        <f aca="true" t="shared" si="2" ref="H9:H22">(G9-F9)/F9*100</f>
        <v>21.498695982850244</v>
      </c>
      <c r="I9" s="13">
        <f aca="true" t="shared" si="3" ref="I9:I22">G9/G$22*100</f>
        <v>0.9497891832303161</v>
      </c>
      <c r="J9" s="71">
        <v>1083196.5520000001</v>
      </c>
      <c r="K9" s="16">
        <v>1300183.476</v>
      </c>
      <c r="L9" s="43">
        <f aca="true" t="shared" si="4" ref="L9:L22">(K9-J9)/J9*100</f>
        <v>20.032091461088758</v>
      </c>
      <c r="M9" s="13">
        <f aca="true" t="shared" si="5" ref="M9:M22">K9/K$22*100</f>
        <v>0.9360117364899294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1121661.6</v>
      </c>
      <c r="C10" s="16">
        <v>1118753.096</v>
      </c>
      <c r="D10" s="43">
        <f t="shared" si="0"/>
        <v>-0.25930316237982914</v>
      </c>
      <c r="E10" s="13">
        <f t="shared" si="1"/>
        <v>9.568141085628461</v>
      </c>
      <c r="F10" s="71">
        <v>2182248.648</v>
      </c>
      <c r="G10" s="16">
        <v>2154183.325</v>
      </c>
      <c r="H10" s="43">
        <f t="shared" si="2"/>
        <v>-1.2860735657103661</v>
      </c>
      <c r="I10" s="13">
        <f t="shared" si="3"/>
        <v>9.486299561130416</v>
      </c>
      <c r="J10" s="71">
        <v>12745574.080999998</v>
      </c>
      <c r="K10" s="16">
        <v>13061483.308000002</v>
      </c>
      <c r="L10" s="43">
        <f t="shared" si="4"/>
        <v>2.4785798190991954</v>
      </c>
      <c r="M10" s="13">
        <f t="shared" si="5"/>
        <v>9.40305879741492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254819.833</v>
      </c>
      <c r="C11" s="16">
        <v>237482.094</v>
      </c>
      <c r="D11" s="43">
        <f t="shared" si="0"/>
        <v>-6.803920556686026</v>
      </c>
      <c r="E11" s="13">
        <f t="shared" si="1"/>
        <v>2.0310667195708754</v>
      </c>
      <c r="F11" s="71">
        <v>503181.581</v>
      </c>
      <c r="G11" s="16">
        <v>456225.421</v>
      </c>
      <c r="H11" s="43">
        <f t="shared" si="2"/>
        <v>-9.331851914507983</v>
      </c>
      <c r="I11" s="13">
        <f t="shared" si="3"/>
        <v>2.0090634630684634</v>
      </c>
      <c r="J11" s="71">
        <v>3324413.6739999996</v>
      </c>
      <c r="K11" s="16">
        <v>3157455.631</v>
      </c>
      <c r="L11" s="43">
        <f t="shared" si="4"/>
        <v>-5.022180130763101</v>
      </c>
      <c r="M11" s="13">
        <f t="shared" si="5"/>
        <v>2.2730757486278157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124660.01</v>
      </c>
      <c r="C12" s="16">
        <v>168198.361</v>
      </c>
      <c r="D12" s="43">
        <f t="shared" si="0"/>
        <v>34.925675844242285</v>
      </c>
      <c r="E12" s="13">
        <f t="shared" si="1"/>
        <v>1.4385172690681594</v>
      </c>
      <c r="F12" s="71">
        <v>243531.61099999998</v>
      </c>
      <c r="G12" s="16">
        <v>335472.685</v>
      </c>
      <c r="H12" s="43">
        <f t="shared" si="2"/>
        <v>37.75324017381877</v>
      </c>
      <c r="I12" s="13">
        <f t="shared" si="3"/>
        <v>1.477308986451625</v>
      </c>
      <c r="J12" s="71">
        <v>1694982.9620000003</v>
      </c>
      <c r="K12" s="16">
        <v>1910660.594</v>
      </c>
      <c r="L12" s="43">
        <f t="shared" si="4"/>
        <v>12.724471976137758</v>
      </c>
      <c r="M12" s="13">
        <f t="shared" si="5"/>
        <v>1.3754987457115013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66216.46</v>
      </c>
      <c r="C13" s="16">
        <v>127183.353</v>
      </c>
      <c r="D13" s="43">
        <f t="shared" si="0"/>
        <v>92.07211167736841</v>
      </c>
      <c r="E13" s="13">
        <f t="shared" si="1"/>
        <v>1.08773622133269</v>
      </c>
      <c r="F13" s="71">
        <v>141841.597</v>
      </c>
      <c r="G13" s="16">
        <v>189680.337</v>
      </c>
      <c r="H13" s="43">
        <f t="shared" si="2"/>
        <v>33.72687632669561</v>
      </c>
      <c r="I13" s="13">
        <f t="shared" si="3"/>
        <v>0.8352884718565765</v>
      </c>
      <c r="J13" s="71">
        <v>1080473.338</v>
      </c>
      <c r="K13" s="16">
        <v>1165098.7569999998</v>
      </c>
      <c r="L13" s="43">
        <f t="shared" si="4"/>
        <v>7.832254255958306</v>
      </c>
      <c r="M13" s="13">
        <f t="shared" si="5"/>
        <v>0.8387632444590674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943697.864</v>
      </c>
      <c r="C14" s="16">
        <v>990968.89</v>
      </c>
      <c r="D14" s="43">
        <f t="shared" si="0"/>
        <v>5.009127158520312</v>
      </c>
      <c r="E14" s="13">
        <f t="shared" si="1"/>
        <v>8.475266066203256</v>
      </c>
      <c r="F14" s="71">
        <v>1864829.964</v>
      </c>
      <c r="G14" s="16">
        <v>1933186.5320000001</v>
      </c>
      <c r="H14" s="43">
        <f t="shared" si="2"/>
        <v>3.665565725540873</v>
      </c>
      <c r="I14" s="13">
        <f t="shared" si="3"/>
        <v>8.513103939329225</v>
      </c>
      <c r="J14" s="71">
        <v>11463684.468</v>
      </c>
      <c r="K14" s="16">
        <v>11497320.746000003</v>
      </c>
      <c r="L14" s="43">
        <f t="shared" si="4"/>
        <v>0.29341594400906473</v>
      </c>
      <c r="M14" s="13">
        <f t="shared" si="5"/>
        <v>8.277006557223125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613013.114</v>
      </c>
      <c r="C15" s="16">
        <v>680980.825</v>
      </c>
      <c r="D15" s="43">
        <f t="shared" si="0"/>
        <v>11.087480748413487</v>
      </c>
      <c r="E15" s="13">
        <f t="shared" si="1"/>
        <v>5.824091690565178</v>
      </c>
      <c r="F15" s="71">
        <v>1171453.382</v>
      </c>
      <c r="G15" s="16">
        <v>1409771.292</v>
      </c>
      <c r="H15" s="43">
        <f t="shared" si="2"/>
        <v>20.3437809529496</v>
      </c>
      <c r="I15" s="13">
        <f t="shared" si="3"/>
        <v>6.208159089057035</v>
      </c>
      <c r="J15" s="71">
        <v>7223879.327</v>
      </c>
      <c r="K15" s="16">
        <v>8446716.25</v>
      </c>
      <c r="L15" s="43">
        <f t="shared" si="4"/>
        <v>16.927704182841488</v>
      </c>
      <c r="M15" s="13">
        <f t="shared" si="5"/>
        <v>6.080853733908094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462718.703</v>
      </c>
      <c r="C16" s="16">
        <v>583614.005</v>
      </c>
      <c r="D16" s="43">
        <f t="shared" si="0"/>
        <v>26.127169966587676</v>
      </c>
      <c r="E16" s="13">
        <f t="shared" si="1"/>
        <v>4.99136150715839</v>
      </c>
      <c r="F16" s="71">
        <v>862225.7409999999</v>
      </c>
      <c r="G16" s="16">
        <v>1073261.773</v>
      </c>
      <c r="H16" s="43">
        <f t="shared" si="2"/>
        <v>24.475728566772183</v>
      </c>
      <c r="I16" s="13">
        <f t="shared" si="3"/>
        <v>4.726284234043985</v>
      </c>
      <c r="J16" s="71">
        <v>5864758.762999999</v>
      </c>
      <c r="K16" s="16">
        <v>5997270.514</v>
      </c>
      <c r="L16" s="43">
        <f t="shared" si="4"/>
        <v>2.259457828615228</v>
      </c>
      <c r="M16" s="13">
        <f t="shared" si="5"/>
        <v>4.3174795647141355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3213490.999</v>
      </c>
      <c r="C17" s="16">
        <v>3202833.164</v>
      </c>
      <c r="D17" s="43">
        <f t="shared" si="0"/>
        <v>-0.33165908985948783</v>
      </c>
      <c r="E17" s="13">
        <f t="shared" si="1"/>
        <v>27.39224561384526</v>
      </c>
      <c r="F17" s="71">
        <v>6278084.327</v>
      </c>
      <c r="G17" s="16">
        <v>6257240.668</v>
      </c>
      <c r="H17" s="43">
        <f t="shared" si="2"/>
        <v>-0.33200667455768607</v>
      </c>
      <c r="I17" s="13">
        <f t="shared" si="3"/>
        <v>27.554785478963716</v>
      </c>
      <c r="J17" s="71">
        <v>38715110.94</v>
      </c>
      <c r="K17" s="16">
        <v>40472041.679</v>
      </c>
      <c r="L17" s="43">
        <f t="shared" si="4"/>
        <v>4.538100747594035</v>
      </c>
      <c r="M17" s="13">
        <f t="shared" si="5"/>
        <v>29.13612325531015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1494517.898</v>
      </c>
      <c r="C18" s="16">
        <v>1601312.585</v>
      </c>
      <c r="D18" s="43">
        <f t="shared" si="0"/>
        <v>7.1457616628690195</v>
      </c>
      <c r="E18" s="13">
        <f t="shared" si="1"/>
        <v>13.695233372093766</v>
      </c>
      <c r="F18" s="71">
        <v>2892337.91</v>
      </c>
      <c r="G18" s="16">
        <v>3204960.88</v>
      </c>
      <c r="H18" s="43">
        <f t="shared" si="2"/>
        <v>10.808659974311222</v>
      </c>
      <c r="I18" s="13">
        <f t="shared" si="3"/>
        <v>14.113570853763871</v>
      </c>
      <c r="J18" s="71">
        <v>18481062.531999998</v>
      </c>
      <c r="K18" s="16">
        <v>19005724.876000002</v>
      </c>
      <c r="L18" s="43">
        <f t="shared" si="4"/>
        <v>2.8389187206717703</v>
      </c>
      <c r="M18" s="13">
        <f t="shared" si="5"/>
        <v>13.682362430234893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125825.951</v>
      </c>
      <c r="C19" s="16">
        <v>98765.535</v>
      </c>
      <c r="D19" s="43">
        <f t="shared" si="0"/>
        <v>-21.50622807531969</v>
      </c>
      <c r="E19" s="13">
        <f t="shared" si="1"/>
        <v>0.8446926999856776</v>
      </c>
      <c r="F19" s="71">
        <v>230935.76799999998</v>
      </c>
      <c r="G19" s="16">
        <v>224264.778</v>
      </c>
      <c r="H19" s="43">
        <f t="shared" si="2"/>
        <v>-2.8886776863426333</v>
      </c>
      <c r="I19" s="13">
        <f t="shared" si="3"/>
        <v>0.9875867297034293</v>
      </c>
      <c r="J19" s="71">
        <v>1480341.577</v>
      </c>
      <c r="K19" s="16">
        <v>1464736.3649999998</v>
      </c>
      <c r="L19" s="43">
        <f t="shared" si="4"/>
        <v>-1.0541629204001133</v>
      </c>
      <c r="M19" s="13">
        <f t="shared" si="5"/>
        <v>1.0544745828654085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798321.557</v>
      </c>
      <c r="C20" s="16">
        <v>875735.844</v>
      </c>
      <c r="D20" s="43">
        <f t="shared" si="0"/>
        <v>9.69713097701056</v>
      </c>
      <c r="E20" s="13">
        <f t="shared" si="1"/>
        <v>7.489734901376237</v>
      </c>
      <c r="F20" s="71">
        <v>1553723.398</v>
      </c>
      <c r="G20" s="16">
        <v>1736603.661</v>
      </c>
      <c r="H20" s="43">
        <f t="shared" si="2"/>
        <v>11.77045175707652</v>
      </c>
      <c r="I20" s="13">
        <f t="shared" si="3"/>
        <v>7.64741902697709</v>
      </c>
      <c r="J20" s="71">
        <v>10291263.731999997</v>
      </c>
      <c r="K20" s="16">
        <v>10883177.686</v>
      </c>
      <c r="L20" s="43">
        <f t="shared" si="4"/>
        <v>5.751615830808871</v>
      </c>
      <c r="M20" s="13">
        <f t="shared" si="5"/>
        <v>7.83488040914105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1765526.783</v>
      </c>
      <c r="C21" s="76">
        <v>1898352.019</v>
      </c>
      <c r="D21" s="77">
        <f t="shared" si="0"/>
        <v>7.523263723833298</v>
      </c>
      <c r="E21" s="78">
        <f t="shared" si="1"/>
        <v>16.2356645205473</v>
      </c>
      <c r="F21" s="75">
        <v>3406501.676</v>
      </c>
      <c r="G21" s="76">
        <v>3517829.92</v>
      </c>
      <c r="H21" s="77">
        <f t="shared" si="2"/>
        <v>3.2681106480688533</v>
      </c>
      <c r="I21" s="78">
        <f t="shared" si="3"/>
        <v>15.491340982424251</v>
      </c>
      <c r="J21" s="75">
        <v>21521619.673</v>
      </c>
      <c r="K21" s="76">
        <v>20544879.394000005</v>
      </c>
      <c r="L21" s="77">
        <f t="shared" si="4"/>
        <v>-4.538414365835892</v>
      </c>
      <c r="M21" s="78">
        <f t="shared" si="5"/>
        <v>14.790411193899924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11068716.973</v>
      </c>
      <c r="C22" s="85">
        <v>11692481.183</v>
      </c>
      <c r="D22" s="86">
        <f t="shared" si="0"/>
        <v>5.635379525211038</v>
      </c>
      <c r="E22" s="87">
        <f t="shared" si="1"/>
        <v>100</v>
      </c>
      <c r="F22" s="84">
        <v>21508413.207</v>
      </c>
      <c r="G22" s="85">
        <v>22708362.846</v>
      </c>
      <c r="H22" s="86">
        <f t="shared" si="2"/>
        <v>5.5789779908518495</v>
      </c>
      <c r="I22" s="87">
        <f t="shared" si="3"/>
        <v>100</v>
      </c>
      <c r="J22" s="84">
        <v>134970361.61900002</v>
      </c>
      <c r="K22" s="85">
        <v>138906749.276</v>
      </c>
      <c r="L22" s="86">
        <f t="shared" si="4"/>
        <v>2.9164830039588803</v>
      </c>
      <c r="M22" s="87">
        <f t="shared" si="5"/>
        <v>100</v>
      </c>
      <c r="N22" s="84">
        <v>109653502.90100001</v>
      </c>
      <c r="O22" s="88">
        <v>132384575.28500003</v>
      </c>
      <c r="P22" s="89">
        <f t="shared" si="6"/>
        <v>20.729909927749983</v>
      </c>
      <c r="Q22" s="87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O62" sqref="O6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5" spans="8:9" ht="12.75">
      <c r="H25" s="19"/>
      <c r="I25" s="19"/>
    </row>
    <row r="26" spans="8:9" ht="12.75">
      <c r="H26" s="19"/>
      <c r="I26" s="19"/>
    </row>
    <row r="27" spans="8:14" ht="12.75">
      <c r="H27" s="178"/>
      <c r="I27" s="178"/>
      <c r="N27" t="s">
        <v>72</v>
      </c>
    </row>
    <row r="28" spans="8:9" ht="12.75">
      <c r="H28" s="178"/>
      <c r="I28" s="178"/>
    </row>
    <row r="29" ht="12.75" customHeight="1"/>
    <row r="30" ht="12.75" customHeight="1"/>
    <row r="31" ht="9.75" customHeight="1"/>
    <row r="38" spans="8:9" ht="12.75">
      <c r="H38" s="19"/>
      <c r="I38" s="19"/>
    </row>
    <row r="39" spans="8:9" ht="12.75">
      <c r="H39" s="19"/>
      <c r="I39" s="19"/>
    </row>
    <row r="40" spans="8:9" ht="12.75">
      <c r="H40" s="178"/>
      <c r="I40" s="178"/>
    </row>
    <row r="41" spans="8:9" ht="12.75">
      <c r="H41" s="178"/>
      <c r="I41" s="178"/>
    </row>
    <row r="42" ht="12.75" customHeight="1"/>
    <row r="43" ht="13.5" customHeight="1"/>
    <row r="44" ht="12.75" customHeight="1"/>
    <row r="50" spans="8:9" ht="12.75">
      <c r="H50" s="19"/>
      <c r="I50" s="19"/>
    </row>
    <row r="51" spans="8:9" ht="12.75">
      <c r="H51" s="19"/>
      <c r="I51" s="19"/>
    </row>
    <row r="52" spans="8:9" ht="12.75">
      <c r="H52" s="178"/>
      <c r="I52" s="178"/>
    </row>
    <row r="53" spans="8:9" ht="12.75">
      <c r="H53" s="178"/>
      <c r="I53" s="178"/>
    </row>
    <row r="56" ht="15.75" customHeight="1"/>
    <row r="57" ht="12.75" customHeight="1"/>
    <row r="58" ht="12.75" customHeight="1"/>
    <row r="59" ht="12.75" customHeight="1"/>
    <row r="61" ht="12.75">
      <c r="C61" s="18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M17" sqref="M1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153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1044916.247</v>
      </c>
      <c r="D5" s="29">
        <v>1078397.864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>
        <v>2123314.111</v>
      </c>
      <c r="P5" s="60">
        <f aca="true" t="shared" si="0" ref="P5:P24">O5/O$26*100</f>
        <v>9.350361919210542</v>
      </c>
    </row>
    <row r="6" spans="1:16" ht="12.75">
      <c r="A6" s="59" t="s">
        <v>86</v>
      </c>
      <c r="B6" s="28" t="s">
        <v>66</v>
      </c>
      <c r="C6" s="29">
        <v>882685.115</v>
      </c>
      <c r="D6" s="29">
        <v>844107.593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>
        <v>1726792.708</v>
      </c>
      <c r="P6" s="60">
        <f t="shared" si="0"/>
        <v>7.604214890113189</v>
      </c>
    </row>
    <row r="7" spans="1:16" ht="12.75">
      <c r="A7" s="59" t="s">
        <v>87</v>
      </c>
      <c r="B7" s="28" t="s">
        <v>126</v>
      </c>
      <c r="C7" s="29">
        <v>650471.627</v>
      </c>
      <c r="D7" s="29">
        <v>664925.524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>
        <v>1315397.151</v>
      </c>
      <c r="P7" s="60">
        <f t="shared" si="0"/>
        <v>5.792567084460185</v>
      </c>
    </row>
    <row r="8" spans="1:16" ht="12.75">
      <c r="A8" s="59" t="s">
        <v>88</v>
      </c>
      <c r="B8" s="28" t="s">
        <v>131</v>
      </c>
      <c r="C8" s="29">
        <v>545403.664</v>
      </c>
      <c r="D8" s="29">
        <v>591547.033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>
        <v>1136950.6970000002</v>
      </c>
      <c r="P8" s="60">
        <f t="shared" si="0"/>
        <v>5.006748858388142</v>
      </c>
    </row>
    <row r="9" spans="1:16" ht="12.75">
      <c r="A9" s="59" t="s">
        <v>89</v>
      </c>
      <c r="B9" s="28" t="s">
        <v>62</v>
      </c>
      <c r="C9" s="29">
        <v>545768.156</v>
      </c>
      <c r="D9" s="29">
        <v>568842.392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>
        <v>1114610.548</v>
      </c>
      <c r="P9" s="60">
        <f t="shared" si="0"/>
        <v>4.908370348399004</v>
      </c>
    </row>
    <row r="10" spans="1:16" ht="12.75">
      <c r="A10" s="59" t="s">
        <v>90</v>
      </c>
      <c r="B10" s="28" t="s">
        <v>63</v>
      </c>
      <c r="C10" s="29">
        <v>470084.132</v>
      </c>
      <c r="D10" s="29">
        <v>546279.637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>
        <v>1016363.769</v>
      </c>
      <c r="P10" s="60">
        <f t="shared" si="0"/>
        <v>4.475724544234849</v>
      </c>
    </row>
    <row r="11" spans="1:16" ht="12.75">
      <c r="A11" s="59" t="s">
        <v>91</v>
      </c>
      <c r="B11" s="28" t="s">
        <v>146</v>
      </c>
      <c r="C11" s="29">
        <v>395405.51</v>
      </c>
      <c r="D11" s="29">
        <v>441888.525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>
        <v>837294.035</v>
      </c>
      <c r="P11" s="60">
        <f t="shared" si="0"/>
        <v>3.6871616024625657</v>
      </c>
    </row>
    <row r="12" spans="1:16" ht="12.75">
      <c r="A12" s="59" t="s">
        <v>92</v>
      </c>
      <c r="B12" s="28" t="s">
        <v>133</v>
      </c>
      <c r="C12" s="29">
        <v>261046.262</v>
      </c>
      <c r="D12" s="29">
        <v>352139.427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>
        <v>613185.689</v>
      </c>
      <c r="P12" s="60">
        <f t="shared" si="0"/>
        <v>2.700263746248177</v>
      </c>
    </row>
    <row r="13" spans="1:16" ht="12.75">
      <c r="A13" s="59" t="s">
        <v>93</v>
      </c>
      <c r="B13" s="28" t="s">
        <v>65</v>
      </c>
      <c r="C13" s="29">
        <v>316029.135</v>
      </c>
      <c r="D13" s="29">
        <v>345139.348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>
        <v>661168.483</v>
      </c>
      <c r="P13" s="60">
        <f t="shared" si="0"/>
        <v>2.911563848984095</v>
      </c>
    </row>
    <row r="14" spans="1:16" ht="12.75">
      <c r="A14" s="59" t="s">
        <v>94</v>
      </c>
      <c r="B14" s="28" t="s">
        <v>64</v>
      </c>
      <c r="C14" s="29">
        <v>339441.819</v>
      </c>
      <c r="D14" s="29">
        <v>319990.552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>
        <v>659432.371</v>
      </c>
      <c r="P14" s="60">
        <f t="shared" si="0"/>
        <v>2.9039185950632613</v>
      </c>
    </row>
    <row r="15" spans="1:16" ht="12.75">
      <c r="A15" s="59" t="s">
        <v>95</v>
      </c>
      <c r="B15" s="28" t="s">
        <v>140</v>
      </c>
      <c r="C15" s="29">
        <v>329107.401</v>
      </c>
      <c r="D15" s="29">
        <v>303391.487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>
        <v>632498.888</v>
      </c>
      <c r="P15" s="60">
        <f t="shared" si="0"/>
        <v>2.785312585481241</v>
      </c>
    </row>
    <row r="16" spans="1:16" ht="12.75">
      <c r="A16" s="59" t="s">
        <v>96</v>
      </c>
      <c r="B16" s="28" t="s">
        <v>154</v>
      </c>
      <c r="C16" s="29">
        <v>309189.306</v>
      </c>
      <c r="D16" s="29">
        <v>292963.95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>
        <v>602153.256</v>
      </c>
      <c r="P16" s="60">
        <f t="shared" si="0"/>
        <v>2.6516806181725774</v>
      </c>
    </row>
    <row r="17" spans="1:16" ht="12.75">
      <c r="A17" s="59" t="s">
        <v>97</v>
      </c>
      <c r="B17" s="28" t="s">
        <v>158</v>
      </c>
      <c r="C17" s="29">
        <v>192589.339</v>
      </c>
      <c r="D17" s="29">
        <v>226405.865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>
        <v>418995.204</v>
      </c>
      <c r="P17" s="60">
        <f t="shared" si="0"/>
        <v>1.8451140975879157</v>
      </c>
    </row>
    <row r="18" spans="1:16" ht="12.75">
      <c r="A18" s="59" t="s">
        <v>98</v>
      </c>
      <c r="B18" s="28" t="s">
        <v>159</v>
      </c>
      <c r="C18" s="29">
        <v>199925.264</v>
      </c>
      <c r="D18" s="29">
        <v>218395.379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>
        <v>418320.643</v>
      </c>
      <c r="P18" s="60">
        <f t="shared" si="0"/>
        <v>1.8421435575938991</v>
      </c>
    </row>
    <row r="19" spans="1:16" ht="12.75">
      <c r="A19" s="59" t="s">
        <v>99</v>
      </c>
      <c r="B19" s="28" t="s">
        <v>141</v>
      </c>
      <c r="C19" s="29">
        <v>200416.682</v>
      </c>
      <c r="D19" s="29">
        <v>204073.516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>
        <v>404490.198</v>
      </c>
      <c r="P19" s="60">
        <f t="shared" si="0"/>
        <v>1.7812389247919107</v>
      </c>
    </row>
    <row r="20" spans="1:16" ht="12.75">
      <c r="A20" s="59" t="s">
        <v>100</v>
      </c>
      <c r="B20" s="28" t="s">
        <v>166</v>
      </c>
      <c r="C20" s="29">
        <v>180433.867</v>
      </c>
      <c r="D20" s="29">
        <v>198945.542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>
        <v>379379.409</v>
      </c>
      <c r="P20" s="60">
        <f t="shared" si="0"/>
        <v>1.6706594471674947</v>
      </c>
    </row>
    <row r="21" spans="1:16" ht="12.75">
      <c r="A21" s="59" t="s">
        <v>101</v>
      </c>
      <c r="B21" s="28" t="s">
        <v>132</v>
      </c>
      <c r="C21" s="29">
        <v>197623.904</v>
      </c>
      <c r="D21" s="29">
        <v>196113.452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>
        <v>393737.356</v>
      </c>
      <c r="P21" s="60">
        <f t="shared" si="0"/>
        <v>1.7338870215387763</v>
      </c>
    </row>
    <row r="22" spans="1:16" ht="12.75">
      <c r="A22" s="59" t="s">
        <v>102</v>
      </c>
      <c r="B22" s="28" t="s">
        <v>147</v>
      </c>
      <c r="C22" s="29">
        <v>186889.898</v>
      </c>
      <c r="D22" s="29">
        <v>180224.321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>
        <v>367114.219</v>
      </c>
      <c r="P22" s="60">
        <f t="shared" si="0"/>
        <v>1.6166476714656555</v>
      </c>
    </row>
    <row r="23" spans="1:16" ht="12.75">
      <c r="A23" s="59" t="s">
        <v>103</v>
      </c>
      <c r="B23" s="28" t="s">
        <v>174</v>
      </c>
      <c r="C23" s="29">
        <v>152103.064</v>
      </c>
      <c r="D23" s="29">
        <v>178687.706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>
        <v>330790.77</v>
      </c>
      <c r="P23" s="60">
        <f t="shared" si="0"/>
        <v>1.4566914066132408</v>
      </c>
    </row>
    <row r="24" spans="1:16" ht="12.75">
      <c r="A24" s="59" t="s">
        <v>104</v>
      </c>
      <c r="B24" s="28" t="s">
        <v>177</v>
      </c>
      <c r="C24" s="29">
        <v>154268.835</v>
      </c>
      <c r="D24" s="29">
        <v>160612.899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>
        <v>314881.734</v>
      </c>
      <c r="P24" s="60">
        <f t="shared" si="0"/>
        <v>1.3866333574460867</v>
      </c>
    </row>
    <row r="25" spans="1:16" ht="12.75">
      <c r="A25" s="26"/>
      <c r="B25" s="179" t="s">
        <v>84</v>
      </c>
      <c r="C25" s="17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15466871.239</v>
      </c>
      <c r="P25" s="36">
        <f>SUM(P5:P24)</f>
        <v>68.11090412542282</v>
      </c>
    </row>
    <row r="26" spans="1:16" ht="13.5" customHeight="1">
      <c r="A26" s="26"/>
      <c r="B26" s="180" t="s">
        <v>107</v>
      </c>
      <c r="C26" s="180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22708362.83500001</v>
      </c>
      <c r="P26" s="29">
        <f>O26/O$26*100</f>
        <v>100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G68" sqref="G68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2013-03-01T05:42:15Z</cp:lastPrinted>
  <dcterms:created xsi:type="dcterms:W3CDTF">2002-11-01T09:35:27Z</dcterms:created>
  <dcterms:modified xsi:type="dcterms:W3CDTF">2013-03-01T06:15:14Z</dcterms:modified>
  <cp:category/>
  <cp:version/>
  <cp:contentType/>
  <cp:contentStatus/>
</cp:coreProperties>
</file>