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310" windowWidth="15480" windowHeight="8505" tabRatio="754" activeTab="0"/>
  </bookViews>
  <sheets>
    <sheet name="SEKTÖR (U S D)" sheetId="1" r:id="rId1"/>
    <sheet name="SEKTÖR (TL)" sheetId="2" r:id="rId2"/>
    <sheet name="USDvsTL" sheetId="3" r:id="rId3"/>
    <sheet name="GEN.SEK." sheetId="4" r:id="rId4"/>
    <sheet name="Toplam İhracat  bar gra" sheetId="5" r:id="rId5"/>
    <sheet name="KARŞL" sheetId="6" r:id="rId6"/>
    <sheet name="ÜLKE" sheetId="7" r:id="rId7"/>
    <sheet name="SEKT1" sheetId="8" r:id="rId8"/>
    <sheet name="SEKT2" sheetId="9" r:id="rId9"/>
    <sheet name="SEKT3" sheetId="10" r:id="rId10"/>
    <sheet name="SEKT4" sheetId="11" r:id="rId11"/>
    <sheet name="SEKT5" sheetId="12" r:id="rId12"/>
    <sheet name="2002-2012 AYLIK İHR" sheetId="13" r:id="rId13"/>
  </sheets>
  <definedNames/>
  <calcPr fullCalcOnLoad="1"/>
</workbook>
</file>

<file path=xl/sharedStrings.xml><?xml version="1.0" encoding="utf-8"?>
<sst xmlns="http://schemas.openxmlformats.org/spreadsheetml/2006/main" count="336" uniqueCount="178">
  <si>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</si>
  <si>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</si>
  <si>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</si>
  <si>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</si>
  <si>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</si>
  <si>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</si>
  <si>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</si>
  <si>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</si>
  <si>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</si>
  <si>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</si>
  <si>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</si>
  <si>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</si>
  <si>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</si>
  <si>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</si>
  <si>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</si>
  <si>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</si>
  <si>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Demir ve Demir Dışı Metaller</t>
  </si>
  <si>
    <t>III. MADENCİLİK</t>
  </si>
  <si>
    <t>T O P L A M</t>
  </si>
  <si>
    <t>TOPLAM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</si>
  <si>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</si>
  <si>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</si>
  <si>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</si>
  <si>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</si>
  <si>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</si>
  <si>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</si>
  <si>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</si>
  <si>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</si>
  <si>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</si>
  <si>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</si>
  <si>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</si>
  <si>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</si>
  <si>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</si>
  <si>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AKİB</t>
  </si>
  <si>
    <t>AİB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</si>
  <si>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</si>
  <si>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</si>
  <si>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</si>
  <si>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</si>
  <si>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</si>
  <si>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</si>
  <si>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</si>
  <si>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</si>
  <si>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</si>
  <si>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</si>
  <si>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</si>
  <si>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</si>
  <si>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</si>
  <si>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</si>
  <si>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</si>
  <si>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</si>
  <si>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</si>
  <si>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Ağaç Mamulleri ve Orman Ürünleri</t>
  </si>
  <si>
    <t>Tekstil ve Hammaddeleri</t>
  </si>
  <si>
    <t>Deri ve Deri Mamulleri</t>
  </si>
  <si>
    <t>Halı</t>
  </si>
  <si>
    <t>Hazırgiyim ve Konfeksiyon</t>
  </si>
  <si>
    <t>Makine ve Aksamları</t>
  </si>
  <si>
    <t>Diğer Sanayi Ürünleri</t>
  </si>
  <si>
    <t>Madencilik Ürünleri</t>
  </si>
  <si>
    <t>ÜLKE</t>
  </si>
  <si>
    <t>% PAY</t>
  </si>
  <si>
    <t>İTALYA</t>
  </si>
  <si>
    <t>FRANSA</t>
  </si>
  <si>
    <t>İSPANYA</t>
  </si>
  <si>
    <t>HOLLANDA</t>
  </si>
  <si>
    <t>IRAK</t>
  </si>
  <si>
    <t>BELÇİKA</t>
  </si>
  <si>
    <t>A. BİTKİSEL ÜRÜNLER</t>
  </si>
  <si>
    <t>B. HAYVANSAL ÜRÜNLER</t>
  </si>
  <si>
    <t>C. AĞAÇ VE ORMAN ÜRÜNLERİ</t>
  </si>
  <si>
    <t>A. TARIMA DAYALI İŞLENMİŞ ÜRÜNLER</t>
  </si>
  <si>
    <t>C. SANAYİ MAMULLERİ</t>
  </si>
  <si>
    <t>B. KİMYEVİ MADDELER</t>
  </si>
  <si>
    <t xml:space="preserve"> 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</si>
  <si>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</si>
  <si>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</si>
  <si>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</si>
  <si>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</si>
  <si>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</si>
  <si>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</si>
  <si>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</si>
  <si>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Kimyevi maddeler ve Mamulleri</t>
  </si>
  <si>
    <t>Demir ve Demir Dışı Metaller</t>
  </si>
  <si>
    <t xml:space="preserve">     Madencilik Ürünleri</t>
  </si>
  <si>
    <t>KÜMÜLATİF</t>
  </si>
  <si>
    <t>İlk 20 Ülke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</si>
  <si>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</si>
  <si>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</si>
  <si>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</si>
  <si>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</si>
  <si>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</si>
  <si>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</si>
  <si>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</si>
  <si>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</si>
  <si>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</si>
  <si>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</si>
  <si>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</si>
  <si>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</si>
  <si>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</si>
  <si>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</si>
  <si>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</si>
  <si>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</si>
  <si>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</si>
  <si>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</si>
  <si>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</si>
  <si>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</si>
  <si>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Not: İlgili dönem ortalama MB Dolar Alış Kuru baz alınarak hesaplanmıştır.</t>
  </si>
  <si>
    <t>USD Bazında Artış (%)</t>
  </si>
  <si>
    <t>Genel Toplam</t>
  </si>
  <si>
    <t xml:space="preserve">     Su Ürünleri ve Hayvansal Mamuller</t>
  </si>
  <si>
    <t xml:space="preserve">SEKTÖREL BAZDA İHRACAT KAYIT RAKAMLARI - 1000 TL   </t>
  </si>
  <si>
    <t>Su Ürünleri ve Hayvansal Mamuller</t>
  </si>
  <si>
    <t>Elektrik-Elektronik,Mak.ve Bilişim</t>
  </si>
  <si>
    <t xml:space="preserve">SEKTÖREL BAZDA İHRACAT RAKAMLARI -1000 $   </t>
  </si>
  <si>
    <t>Son 12 Ay</t>
  </si>
  <si>
    <t>İHRACATÇI  BİRLİKLERİ  GENEL SEKRETERLİKLERİ BAZINDA İHRACAT RAKAMLARI (1000 $)</t>
  </si>
  <si>
    <t>(x1000 $)</t>
  </si>
  <si>
    <t>İHRACAT ARTIŞI KARŞILAŞTIRMA TABLOSU (USD - TL)</t>
  </si>
  <si>
    <t>TL Bazında Artış  (%)</t>
  </si>
  <si>
    <t>Otomotiv Endüstrisi</t>
  </si>
  <si>
    <t xml:space="preserve">     Otomotiv Endüstrisi</t>
  </si>
  <si>
    <t xml:space="preserve">     Gemi ve Yat</t>
  </si>
  <si>
    <t>Gemi ve Yat</t>
  </si>
  <si>
    <t>Not: Sıralama son ay itibariyledir.</t>
  </si>
  <si>
    <t>İhracatçı Birlikleri Kaydından Muaf İhracat</t>
  </si>
  <si>
    <t>AĞUSTOS</t>
  </si>
  <si>
    <t>DENİB</t>
  </si>
  <si>
    <t>T O P L A M (*)</t>
  </si>
  <si>
    <t>(*) Toplam satırında, son ay verileri için İhracatçı Birlikleri kayıtları, önceki dönemler için TÜİK kayıtları esas alınmıştır.</t>
  </si>
  <si>
    <t>BİRLEŞİK KRALLIK</t>
  </si>
  <si>
    <t>Süs Bitkileri ve Mam.</t>
  </si>
  <si>
    <t>2010-2011</t>
  </si>
  <si>
    <t>Değişim   
 ('10''09/'11-'10)</t>
  </si>
  <si>
    <t xml:space="preserve"> Pay('10-'11)  (%)</t>
  </si>
  <si>
    <t xml:space="preserve"> Pay(11)  (%)</t>
  </si>
  <si>
    <t>Değişim    ('11/'10)</t>
  </si>
  <si>
    <t xml:space="preserve">ALMANYA </t>
  </si>
  <si>
    <t xml:space="preserve">RUSYA FEDERASYONU </t>
  </si>
  <si>
    <t xml:space="preserve">ROMANYA </t>
  </si>
  <si>
    <t xml:space="preserve">MISIR </t>
  </si>
  <si>
    <t>Çelik</t>
  </si>
  <si>
    <t xml:space="preserve">     Elektrik - Elektronik Mak. Bilişim</t>
  </si>
  <si>
    <t xml:space="preserve">     Çelik</t>
  </si>
  <si>
    <t xml:space="preserve">     Tütün ve Mamulleri</t>
  </si>
  <si>
    <t xml:space="preserve">     Hububat, Bakliyat, Yağlı Tohumlar ve Mam.</t>
  </si>
  <si>
    <t>Tütün ve Mamulleri</t>
  </si>
  <si>
    <t>BİRLEŞİK ARAP EMİRLİKLERİ</t>
  </si>
  <si>
    <t xml:space="preserve">     Süs Bitkileri</t>
  </si>
  <si>
    <t xml:space="preserve">SUUDİ ARABİSTAN </t>
  </si>
  <si>
    <t>İSRAİL</t>
  </si>
  <si>
    <t xml:space="preserve">AZERBAYCAN-NAHÇİVAN </t>
  </si>
  <si>
    <t>Mücevher</t>
  </si>
  <si>
    <t>Çimento Cam Seramik ve Toprak Sanayi</t>
  </si>
  <si>
    <t xml:space="preserve">     Mücevher</t>
  </si>
  <si>
    <t xml:space="preserve">     Çimento Cam Seramik ve Toprak</t>
  </si>
  <si>
    <r>
      <t xml:space="preserve">Son Oniki Aylık 
</t>
    </r>
    <r>
      <rPr>
        <b/>
        <sz val="12"/>
        <color indexed="8"/>
        <rFont val="Arial"/>
        <family val="2"/>
      </rPr>
      <t>(Kasım '11/Kasım '10)</t>
    </r>
  </si>
  <si>
    <t>BİRLEŞİK DEVLETLER</t>
  </si>
  <si>
    <t>İRAN (İSLAM CUM.)</t>
  </si>
  <si>
    <t>Değişim    ('12/'11)</t>
  </si>
  <si>
    <t xml:space="preserve"> Pay(12)  (%)</t>
  </si>
  <si>
    <t xml:space="preserve">     Savunma Sanayii</t>
  </si>
  <si>
    <t xml:space="preserve">     İklimlendirme Sanayii</t>
  </si>
  <si>
    <t>Savunma Sanayii</t>
  </si>
  <si>
    <t>İklimlendirme Sanayi</t>
  </si>
  <si>
    <t>2012 YILI İHRACATIMIZDA İLK 20 ÜLKE (1000 $)</t>
  </si>
  <si>
    <t>2011-2012</t>
  </si>
  <si>
    <t>Değişim   
 ('12''11/'11-'10)</t>
  </si>
  <si>
    <t xml:space="preserve"> Pay('11-'12)  (%)</t>
  </si>
  <si>
    <t>LİBYA</t>
  </si>
  <si>
    <t>ŞUBAT 2012 İHRACAT RAKAMLARI</t>
  </si>
  <si>
    <t>SON 12 Ay
(2012/2011)</t>
  </si>
  <si>
    <t xml:space="preserve">POLONYA </t>
  </si>
  <si>
    <t>ÇİN HALK CUMHURİYETİ</t>
  </si>
  <si>
    <t>MART 2012 İHRACAT RAKAMLARI</t>
  </si>
  <si>
    <t>OCAK-MART</t>
  </si>
  <si>
    <t>MART 2012 İHRACAT RAKAMLARI - TL</t>
  </si>
  <si>
    <t>MART (2012/2011)</t>
  </si>
</sst>
</file>

<file path=xl/styles.xml><?xml version="1.0" encoding="utf-8"?>
<styleSheet xmlns="http://schemas.openxmlformats.org/spreadsheetml/2006/main">
  <numFmts count="6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_-* #,##0.000\ _T_L_-;\-* #,##0.000\ _T_L_-;_-* &quot;-&quot;??\ _T_L_-;_-@_-"/>
    <numFmt numFmtId="183" formatCode="mm/dd/yy"/>
    <numFmt numFmtId="184" formatCode="mmmm\ d\,\ yyyy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\%0.00"/>
    <numFmt numFmtId="192" formatCode="dd\-mmm\-yy"/>
    <numFmt numFmtId="193" formatCode="&quot;TL&quot;#,##0_);\(&quot;TL&quot;#,##0\)"/>
    <numFmt numFmtId="194" formatCode="&quot;TL&quot;#,##0_);[Red]\(&quot;TL&quot;#,##0\)"/>
    <numFmt numFmtId="195" formatCode="&quot;TL&quot;#,##0.00_);\(&quot;TL&quot;#,##0.00\)"/>
    <numFmt numFmtId="196" formatCode="&quot;TL&quot;#,##0.00_);[Red]\(&quot;TL&quot;#,##0.00\)"/>
    <numFmt numFmtId="197" formatCode="_(&quot;TL&quot;* #,##0_);_(&quot;TL&quot;* \(#,##0\);_(&quot;TL&quot;* &quot;-&quot;_);_(@_)"/>
    <numFmt numFmtId="198" formatCode="_(&quot;TL&quot;* #,##0.00_);_(&quot;TL&quot;* \(#,##0.00\);_(&quot;TL&quot;* &quot;-&quot;??_);_(@_)"/>
    <numFmt numFmtId="199" formatCode="#,###"/>
    <numFmt numFmtId="200" formatCode="#,##0_ ;\-#,##0\ "/>
    <numFmt numFmtId="201" formatCode="0.0_)"/>
    <numFmt numFmtId="202" formatCode="0.00_)"/>
    <numFmt numFmtId="203" formatCode="#,###.00"/>
    <numFmt numFmtId="204" formatCode="#,###.000"/>
    <numFmt numFmtId="205" formatCode="#,###.0"/>
    <numFmt numFmtId="206" formatCode="0.00000"/>
    <numFmt numFmtId="207" formatCode="0.000000"/>
    <numFmt numFmtId="208" formatCode="0.0000000"/>
    <numFmt numFmtId="209" formatCode="0.00000000"/>
    <numFmt numFmtId="210" formatCode="0.000_)"/>
    <numFmt numFmtId="211" formatCode="0_)"/>
    <numFmt numFmtId="212" formatCode="\%0.0"/>
    <numFmt numFmtId="213" formatCode="\%0"/>
    <numFmt numFmtId="214" formatCode="yyyy"/>
    <numFmt numFmtId="215" formatCode="[$-41F]dd\ mmmm\ yyyy\ dddd"/>
    <numFmt numFmtId="216" formatCode="[$-41F]mmmm\ yy;@"/>
    <numFmt numFmtId="217" formatCode="&quot;Evet&quot;;&quot;Evet&quot;;&quot;Hayır&quot;"/>
    <numFmt numFmtId="218" formatCode="&quot;Doğru&quot;;&quot;Doğru&quot;;&quot;Yanlış&quot;"/>
    <numFmt numFmtId="219" formatCode="&quot;Açık&quot;;&quot;Açık&quot;;&quot;Kapalı&quot;"/>
    <numFmt numFmtId="220" formatCode="[$-41F]d\ mmmm;@"/>
    <numFmt numFmtId="221" formatCode="[$-41F]d\ mmmm\ yy;@"/>
    <numFmt numFmtId="222" formatCode="0.0%"/>
    <numFmt numFmtId="223" formatCode="[$¥€-2]\ #,##0.00_);[Red]\([$€-2]\ #,##0.00\)"/>
    <numFmt numFmtId="224" formatCode="#,##0_ ;[Red]\-\ #,##0\ "/>
  </numFmts>
  <fonts count="99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sz val="8"/>
      <name val="Arial"/>
      <family val="2"/>
    </font>
    <font>
      <u val="single"/>
      <sz val="7"/>
      <color indexed="36"/>
      <name val="Arial"/>
      <family val="2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4"/>
      <color indexed="8"/>
      <name val="Arial"/>
      <family val="2"/>
    </font>
    <font>
      <sz val="10"/>
      <color indexed="60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 Tur"/>
      <family val="0"/>
    </font>
    <font>
      <sz val="7.35"/>
      <color indexed="8"/>
      <name val="Arial Tur"/>
      <family val="0"/>
    </font>
    <font>
      <sz val="9"/>
      <color indexed="8"/>
      <name val="Arial Tur"/>
      <family val="0"/>
    </font>
    <font>
      <sz val="8.25"/>
      <color indexed="8"/>
      <name val="Arial Tur"/>
      <family val="0"/>
    </font>
    <font>
      <sz val="8.75"/>
      <color indexed="8"/>
      <name val="Arial Tur"/>
      <family val="0"/>
    </font>
    <font>
      <sz val="8.05"/>
      <color indexed="8"/>
      <name val="Arial Tur"/>
      <family val="0"/>
    </font>
    <font>
      <sz val="15.5"/>
      <color indexed="8"/>
      <name val="Arial Tur"/>
      <family val="0"/>
    </font>
    <font>
      <sz val="12"/>
      <color indexed="8"/>
      <name val="Arial Tur"/>
      <family val="0"/>
    </font>
    <font>
      <sz val="10.25"/>
      <color indexed="8"/>
      <name val="Arial Tur"/>
      <family val="0"/>
    </font>
    <font>
      <b/>
      <sz val="10.25"/>
      <color indexed="8"/>
      <name val="Arial Tur"/>
      <family val="0"/>
    </font>
    <font>
      <sz val="10"/>
      <color indexed="8"/>
      <name val="Arial Tur"/>
      <family val="0"/>
    </font>
    <font>
      <sz val="9.2"/>
      <color indexed="8"/>
      <name val="Arial Tur"/>
      <family val="0"/>
    </font>
    <font>
      <sz val="9.5"/>
      <color indexed="8"/>
      <name val="Arial Tur"/>
      <family val="0"/>
    </font>
    <font>
      <sz val="8.5"/>
      <color indexed="8"/>
      <name val="Arial Tur"/>
      <family val="0"/>
    </font>
    <font>
      <sz val="8.7"/>
      <color indexed="8"/>
      <name val="Arial Tur"/>
      <family val="0"/>
    </font>
    <font>
      <sz val="9.25"/>
      <color indexed="8"/>
      <name val="Arial Tur"/>
      <family val="0"/>
    </font>
    <font>
      <sz val="11"/>
      <color indexed="8"/>
      <name val="Arial Tur"/>
      <family val="0"/>
    </font>
    <font>
      <sz val="9.75"/>
      <color indexed="8"/>
      <name val="Arial Tur"/>
      <family val="0"/>
    </font>
    <font>
      <sz val="8.95"/>
      <color indexed="8"/>
      <name val="Arial Tur"/>
      <family val="0"/>
    </font>
    <font>
      <sz val="9.4"/>
      <color indexed="8"/>
      <name val="Arial Tur"/>
      <family val="0"/>
    </font>
    <font>
      <b/>
      <sz val="9"/>
      <color indexed="8"/>
      <name val="Arial"/>
      <family val="2"/>
    </font>
    <font>
      <b/>
      <sz val="8"/>
      <color indexed="60"/>
      <name val="Arial"/>
      <family val="2"/>
    </font>
    <font>
      <b/>
      <sz val="8"/>
      <color indexed="18"/>
      <name val="Arial Tur"/>
      <family val="2"/>
    </font>
    <font>
      <b/>
      <sz val="8"/>
      <color indexed="10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 Tur"/>
      <family val="0"/>
    </font>
    <font>
      <b/>
      <sz val="10"/>
      <color indexed="8"/>
      <name val="Arial Tur"/>
      <family val="0"/>
    </font>
    <font>
      <b/>
      <sz val="10.75"/>
      <color indexed="8"/>
      <name val="Arial Tur"/>
      <family val="0"/>
    </font>
    <font>
      <b/>
      <sz val="12"/>
      <color indexed="8"/>
      <name val="Arial Tur"/>
      <family val="0"/>
    </font>
    <font>
      <b/>
      <sz val="11.5"/>
      <color indexed="8"/>
      <name val="Arial Tur"/>
      <family val="0"/>
    </font>
    <font>
      <b/>
      <sz val="11.25"/>
      <color indexed="8"/>
      <name val="Arial Tur"/>
      <family val="0"/>
    </font>
    <font>
      <b/>
      <sz val="9.75"/>
      <color indexed="8"/>
      <name val="Arial Tur"/>
      <family val="0"/>
    </font>
    <font>
      <b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thin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1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57" fillId="3" borderId="0" applyNumberFormat="0" applyBorder="0" applyAlignment="0" applyProtection="0"/>
    <xf numFmtId="0" fontId="82" fillId="4" borderId="0" applyNumberFormat="0" applyBorder="0" applyAlignment="0" applyProtection="0"/>
    <xf numFmtId="0" fontId="57" fillId="5" borderId="0" applyNumberFormat="0" applyBorder="0" applyAlignment="0" applyProtection="0"/>
    <xf numFmtId="0" fontId="82" fillId="6" borderId="0" applyNumberFormat="0" applyBorder="0" applyAlignment="0" applyProtection="0"/>
    <xf numFmtId="0" fontId="57" fillId="7" borderId="0" applyNumberFormat="0" applyBorder="0" applyAlignment="0" applyProtection="0"/>
    <xf numFmtId="0" fontId="82" fillId="8" borderId="0" applyNumberFormat="0" applyBorder="0" applyAlignment="0" applyProtection="0"/>
    <xf numFmtId="0" fontId="57" fillId="3" borderId="0" applyNumberFormat="0" applyBorder="0" applyAlignment="0" applyProtection="0"/>
    <xf numFmtId="0" fontId="82" fillId="9" borderId="0" applyNumberFormat="0" applyBorder="0" applyAlignment="0" applyProtection="0"/>
    <xf numFmtId="0" fontId="57" fillId="10" borderId="0" applyNumberFormat="0" applyBorder="0" applyAlignment="0" applyProtection="0"/>
    <xf numFmtId="0" fontId="82" fillId="11" borderId="0" applyNumberFormat="0" applyBorder="0" applyAlignment="0" applyProtection="0"/>
    <xf numFmtId="0" fontId="57" fillId="7" borderId="0" applyNumberFormat="0" applyBorder="0" applyAlignment="0" applyProtection="0"/>
    <xf numFmtId="0" fontId="82" fillId="12" borderId="0" applyNumberFormat="0" applyBorder="0" applyAlignment="0" applyProtection="0"/>
    <xf numFmtId="0" fontId="57" fillId="13" borderId="0" applyNumberFormat="0" applyBorder="0" applyAlignment="0" applyProtection="0"/>
    <xf numFmtId="0" fontId="82" fillId="14" borderId="0" applyNumberFormat="0" applyBorder="0" applyAlignment="0" applyProtection="0"/>
    <xf numFmtId="0" fontId="57" fillId="5" borderId="0" applyNumberFormat="0" applyBorder="0" applyAlignment="0" applyProtection="0"/>
    <xf numFmtId="0" fontId="82" fillId="15" borderId="0" applyNumberFormat="0" applyBorder="0" applyAlignment="0" applyProtection="0"/>
    <xf numFmtId="0" fontId="57" fillId="16" borderId="0" applyNumberFormat="0" applyBorder="0" applyAlignment="0" applyProtection="0"/>
    <xf numFmtId="0" fontId="82" fillId="17" borderId="0" applyNumberFormat="0" applyBorder="0" applyAlignment="0" applyProtection="0"/>
    <xf numFmtId="0" fontId="57" fillId="13" borderId="0" applyNumberFormat="0" applyBorder="0" applyAlignment="0" applyProtection="0"/>
    <xf numFmtId="0" fontId="82" fillId="18" borderId="0" applyNumberFormat="0" applyBorder="0" applyAlignment="0" applyProtection="0"/>
    <xf numFmtId="0" fontId="57" fillId="19" borderId="0" applyNumberFormat="0" applyBorder="0" applyAlignment="0" applyProtection="0"/>
    <xf numFmtId="0" fontId="82" fillId="20" borderId="0" applyNumberFormat="0" applyBorder="0" applyAlignment="0" applyProtection="0"/>
    <xf numFmtId="0" fontId="57" fillId="16" borderId="0" applyNumberFormat="0" applyBorder="0" applyAlignment="0" applyProtection="0"/>
    <xf numFmtId="0" fontId="83" fillId="21" borderId="0" applyNumberFormat="0" applyBorder="0" applyAlignment="0" applyProtection="0"/>
    <xf numFmtId="0" fontId="58" fillId="22" borderId="0" applyNumberFormat="0" applyBorder="0" applyAlignment="0" applyProtection="0"/>
    <xf numFmtId="0" fontId="83" fillId="23" borderId="0" applyNumberFormat="0" applyBorder="0" applyAlignment="0" applyProtection="0"/>
    <xf numFmtId="0" fontId="58" fillId="5" borderId="0" applyNumberFormat="0" applyBorder="0" applyAlignment="0" applyProtection="0"/>
    <xf numFmtId="0" fontId="83" fillId="24" borderId="0" applyNumberFormat="0" applyBorder="0" applyAlignment="0" applyProtection="0"/>
    <xf numFmtId="0" fontId="58" fillId="16" borderId="0" applyNumberFormat="0" applyBorder="0" applyAlignment="0" applyProtection="0"/>
    <xf numFmtId="0" fontId="83" fillId="25" borderId="0" applyNumberFormat="0" applyBorder="0" applyAlignment="0" applyProtection="0"/>
    <xf numFmtId="0" fontId="58" fillId="13" borderId="0" applyNumberFormat="0" applyBorder="0" applyAlignment="0" applyProtection="0"/>
    <xf numFmtId="0" fontId="83" fillId="26" borderId="0" applyNumberFormat="0" applyBorder="0" applyAlignment="0" applyProtection="0"/>
    <xf numFmtId="0" fontId="58" fillId="22" borderId="0" applyNumberFormat="0" applyBorder="0" applyAlignment="0" applyProtection="0"/>
    <xf numFmtId="0" fontId="83" fillId="27" borderId="0" applyNumberFormat="0" applyBorder="0" applyAlignment="0" applyProtection="0"/>
    <xf numFmtId="0" fontId="58" fillId="5" borderId="0" applyNumberFormat="0" applyBorder="0" applyAlignment="0" applyProtection="0"/>
    <xf numFmtId="0" fontId="83" fillId="28" borderId="0" applyNumberFormat="0" applyBorder="0" applyAlignment="0" applyProtection="0"/>
    <xf numFmtId="0" fontId="58" fillId="22" borderId="0" applyNumberFormat="0" applyBorder="0" applyAlignment="0" applyProtection="0"/>
    <xf numFmtId="0" fontId="83" fillId="29" borderId="0" applyNumberFormat="0" applyBorder="0" applyAlignment="0" applyProtection="0"/>
    <xf numFmtId="0" fontId="58" fillId="30" borderId="0" applyNumberFormat="0" applyBorder="0" applyAlignment="0" applyProtection="0"/>
    <xf numFmtId="0" fontId="83" fillId="31" borderId="0" applyNumberFormat="0" applyBorder="0" applyAlignment="0" applyProtection="0"/>
    <xf numFmtId="0" fontId="58" fillId="32" borderId="0" applyNumberFormat="0" applyBorder="0" applyAlignment="0" applyProtection="0"/>
    <xf numFmtId="0" fontId="83" fillId="33" borderId="0" applyNumberFormat="0" applyBorder="0" applyAlignment="0" applyProtection="0"/>
    <xf numFmtId="0" fontId="58" fillId="34" borderId="0" applyNumberFormat="0" applyBorder="0" applyAlignment="0" applyProtection="0"/>
    <xf numFmtId="0" fontId="83" fillId="35" borderId="0" applyNumberFormat="0" applyBorder="0" applyAlignment="0" applyProtection="0"/>
    <xf numFmtId="0" fontId="58" fillId="22" borderId="0" applyNumberFormat="0" applyBorder="0" applyAlignment="0" applyProtection="0"/>
    <xf numFmtId="0" fontId="83" fillId="36" borderId="0" applyNumberFormat="0" applyBorder="0" applyAlignment="0" applyProtection="0"/>
    <xf numFmtId="0" fontId="58" fillId="37" borderId="0" applyNumberFormat="0" applyBorder="0" applyAlignment="0" applyProtection="0"/>
    <xf numFmtId="0" fontId="84" fillId="38" borderId="0" applyNumberFormat="0" applyBorder="0" applyAlignment="0" applyProtection="0"/>
    <xf numFmtId="0" fontId="70" fillId="39" borderId="0" applyNumberFormat="0" applyBorder="0" applyAlignment="0" applyProtection="0"/>
    <xf numFmtId="0" fontId="85" fillId="40" borderId="1" applyNumberFormat="0" applyAlignment="0" applyProtection="0"/>
    <xf numFmtId="0" fontId="67" fillId="41" borderId="2" applyNumberFormat="0" applyAlignment="0" applyProtection="0"/>
    <xf numFmtId="0" fontId="86" fillId="42" borderId="3" applyNumberFormat="0" applyAlignment="0" applyProtection="0"/>
    <xf numFmtId="0" fontId="68" fillId="43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8" fillId="44" borderId="0" applyNumberFormat="0" applyBorder="0" applyAlignment="0" applyProtection="0"/>
    <xf numFmtId="0" fontId="69" fillId="45" borderId="0" applyNumberFormat="0" applyBorder="0" applyAlignment="0" applyProtection="0"/>
    <xf numFmtId="0" fontId="89" fillId="0" borderId="5" applyNumberFormat="0" applyFill="0" applyAlignment="0" applyProtection="0"/>
    <xf numFmtId="0" fontId="62" fillId="0" borderId="6" applyNumberFormat="0" applyFill="0" applyAlignment="0" applyProtection="0"/>
    <xf numFmtId="0" fontId="90" fillId="0" borderId="7" applyNumberFormat="0" applyFill="0" applyAlignment="0" applyProtection="0"/>
    <xf numFmtId="0" fontId="63" fillId="0" borderId="8" applyNumberFormat="0" applyFill="0" applyAlignment="0" applyProtection="0"/>
    <xf numFmtId="0" fontId="91" fillId="0" borderId="9" applyNumberFormat="0" applyFill="0" applyAlignment="0" applyProtection="0"/>
    <xf numFmtId="0" fontId="64" fillId="0" borderId="10" applyNumberFormat="0" applyFill="0" applyAlignment="0" applyProtection="0"/>
    <xf numFmtId="0" fontId="91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2" fillId="46" borderId="1" applyNumberFormat="0" applyAlignment="0" applyProtection="0"/>
    <xf numFmtId="0" fontId="66" fillId="16" borderId="2" applyNumberFormat="0" applyAlignment="0" applyProtection="0"/>
    <xf numFmtId="0" fontId="93" fillId="0" borderId="11" applyNumberFormat="0" applyFill="0" applyAlignment="0" applyProtection="0"/>
    <xf numFmtId="0" fontId="61" fillId="0" borderId="12" applyNumberFormat="0" applyFill="0" applyAlignment="0" applyProtection="0"/>
    <xf numFmtId="0" fontId="94" fillId="47" borderId="0" applyNumberFormat="0" applyBorder="0" applyAlignment="0" applyProtection="0"/>
    <xf numFmtId="0" fontId="71" fillId="16" borderId="0" applyNumberFormat="0" applyBorder="0" applyAlignment="0" applyProtection="0"/>
    <xf numFmtId="0" fontId="0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82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0" fillId="48" borderId="13" applyNumberFormat="0" applyFont="0" applyAlignment="0" applyProtection="0"/>
    <xf numFmtId="0" fontId="82" fillId="48" borderId="13" applyNumberFormat="0" applyFont="0" applyAlignment="0" applyProtection="0"/>
    <xf numFmtId="0" fontId="82" fillId="48" borderId="13" applyNumberFormat="0" applyFont="0" applyAlignment="0" applyProtection="0"/>
    <xf numFmtId="0" fontId="57" fillId="7" borderId="14" applyNumberFormat="0" applyFont="0" applyAlignment="0" applyProtection="0"/>
    <xf numFmtId="0" fontId="57" fillId="48" borderId="13" applyNumberFormat="0" applyFont="0" applyAlignment="0" applyProtection="0"/>
    <xf numFmtId="0" fontId="57" fillId="7" borderId="14" applyNumberFormat="0" applyFont="0" applyAlignment="0" applyProtection="0"/>
    <xf numFmtId="0" fontId="57" fillId="48" borderId="13" applyNumberFormat="0" applyFont="0" applyAlignment="0" applyProtection="0"/>
    <xf numFmtId="0" fontId="57" fillId="7" borderId="14" applyNumberFormat="0" applyFont="0" applyAlignment="0" applyProtection="0"/>
    <xf numFmtId="0" fontId="57" fillId="7" borderId="14" applyNumberFormat="0" applyFont="0" applyAlignment="0" applyProtection="0"/>
    <xf numFmtId="0" fontId="0" fillId="7" borderId="14" applyNumberFormat="0" applyFont="0" applyAlignment="0" applyProtection="0"/>
    <xf numFmtId="0" fontId="95" fillId="40" borderId="15" applyNumberFormat="0" applyAlignment="0" applyProtection="0"/>
    <xf numFmtId="0" fontId="65" fillId="41" borderId="16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6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97" fillId="0" borderId="17" applyNumberFormat="0" applyFill="0" applyAlignment="0" applyProtection="0"/>
    <xf numFmtId="0" fontId="72" fillId="0" borderId="18" applyNumberFormat="0" applyFill="0" applyAlignment="0" applyProtection="0"/>
    <xf numFmtId="171" fontId="0" fillId="0" borderId="0" applyFont="0" applyFill="0" applyBorder="0" applyAlignment="0" applyProtection="0"/>
    <xf numFmtId="0" fontId="98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4" fillId="0" borderId="19" xfId="0" applyNumberFormat="1" applyFont="1" applyFill="1" applyBorder="1" applyAlignment="1">
      <alignment horizontal="center"/>
    </xf>
    <xf numFmtId="3" fontId="7" fillId="0" borderId="19" xfId="0" applyNumberFormat="1" applyFont="1" applyFill="1" applyBorder="1" applyAlignment="1">
      <alignment horizontal="center"/>
    </xf>
    <xf numFmtId="43" fontId="2" fillId="0" borderId="0" xfId="69" applyFont="1" applyFill="1" applyBorder="1" applyAlignment="1">
      <alignment/>
    </xf>
    <xf numFmtId="0" fontId="0" fillId="0" borderId="20" xfId="0" applyBorder="1" applyAlignment="1">
      <alignment wrapText="1"/>
    </xf>
    <xf numFmtId="0" fontId="10" fillId="0" borderId="21" xfId="0" applyFont="1" applyBorder="1" applyAlignment="1">
      <alignment wrapText="1"/>
    </xf>
    <xf numFmtId="0" fontId="11" fillId="0" borderId="22" xfId="0" applyFont="1" applyBorder="1" applyAlignment="1">
      <alignment/>
    </xf>
    <xf numFmtId="180" fontId="13" fillId="0" borderId="23" xfId="0" applyNumberFormat="1" applyFont="1" applyFill="1" applyBorder="1" applyAlignment="1">
      <alignment/>
    </xf>
    <xf numFmtId="188" fontId="12" fillId="0" borderId="24" xfId="0" applyNumberFormat="1" applyFont="1" applyFill="1" applyBorder="1" applyAlignment="1">
      <alignment horizontal="center"/>
    </xf>
    <xf numFmtId="180" fontId="13" fillId="0" borderId="25" xfId="0" applyNumberFormat="1" applyFont="1" applyFill="1" applyBorder="1" applyAlignment="1">
      <alignment/>
    </xf>
    <xf numFmtId="3" fontId="8" fillId="0" borderId="26" xfId="0" applyNumberFormat="1" applyFont="1" applyFill="1" applyBorder="1" applyAlignment="1">
      <alignment horizontal="center"/>
    </xf>
    <xf numFmtId="0" fontId="11" fillId="0" borderId="27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9" fontId="17" fillId="45" borderId="28" xfId="0" applyNumberFormat="1" applyFont="1" applyFill="1" applyBorder="1" applyAlignment="1">
      <alignment horizontal="center"/>
    </xf>
    <xf numFmtId="49" fontId="17" fillId="45" borderId="29" xfId="0" applyNumberFormat="1" applyFont="1" applyFill="1" applyBorder="1" applyAlignment="1">
      <alignment horizontal="center"/>
    </xf>
    <xf numFmtId="0" fontId="17" fillId="45" borderId="30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45" borderId="31" xfId="0" applyFont="1" applyFill="1" applyBorder="1" applyAlignment="1">
      <alignment/>
    </xf>
    <xf numFmtId="3" fontId="19" fillId="45" borderId="0" xfId="0" applyNumberFormat="1" applyFont="1" applyFill="1" applyBorder="1" applyAlignment="1">
      <alignment/>
    </xf>
    <xf numFmtId="0" fontId="20" fillId="45" borderId="31" xfId="0" applyFont="1" applyFill="1" applyBorder="1" applyAlignment="1">
      <alignment/>
    </xf>
    <xf numFmtId="3" fontId="20" fillId="45" borderId="0" xfId="0" applyNumberFormat="1" applyFont="1" applyFill="1" applyBorder="1" applyAlignment="1">
      <alignment/>
    </xf>
    <xf numFmtId="3" fontId="21" fillId="45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5" fillId="7" borderId="26" xfId="0" applyNumberFormat="1" applyFont="1" applyFill="1" applyBorder="1" applyAlignment="1">
      <alignment/>
    </xf>
    <xf numFmtId="4" fontId="26" fillId="7" borderId="26" xfId="0" applyNumberFormat="1" applyFont="1" applyFill="1" applyBorder="1" applyAlignment="1">
      <alignment/>
    </xf>
    <xf numFmtId="2" fontId="5" fillId="0" borderId="32" xfId="0" applyNumberFormat="1" applyFont="1" applyFill="1" applyBorder="1" applyAlignment="1">
      <alignment horizontal="center" wrapText="1"/>
    </xf>
    <xf numFmtId="2" fontId="5" fillId="0" borderId="33" xfId="0" applyNumberFormat="1" applyFont="1" applyFill="1" applyBorder="1" applyAlignment="1">
      <alignment horizontal="center" wrapText="1"/>
    </xf>
    <xf numFmtId="2" fontId="4" fillId="0" borderId="19" xfId="0" applyNumberFormat="1" applyFont="1" applyFill="1" applyBorder="1" applyAlignment="1">
      <alignment horizontal="center"/>
    </xf>
    <xf numFmtId="2" fontId="7" fillId="0" borderId="19" xfId="0" applyNumberFormat="1" applyFont="1" applyFill="1" applyBorder="1" applyAlignment="1">
      <alignment horizontal="center"/>
    </xf>
    <xf numFmtId="0" fontId="24" fillId="49" borderId="26" xfId="0" applyFont="1" applyFill="1" applyBorder="1" applyAlignment="1">
      <alignment horizontal="center"/>
    </xf>
    <xf numFmtId="0" fontId="27" fillId="0" borderId="0" xfId="0" applyFont="1" applyAlignment="1">
      <alignment/>
    </xf>
    <xf numFmtId="4" fontId="26" fillId="7" borderId="24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" fillId="0" borderId="34" xfId="0" applyFont="1" applyFill="1" applyBorder="1" applyAlignment="1">
      <alignment wrapText="1"/>
    </xf>
    <xf numFmtId="0" fontId="3" fillId="0" borderId="35" xfId="0" applyFont="1" applyFill="1" applyBorder="1" applyAlignment="1">
      <alignment wrapText="1"/>
    </xf>
    <xf numFmtId="0" fontId="4" fillId="0" borderId="36" xfId="0" applyFont="1" applyFill="1" applyBorder="1" applyAlignment="1">
      <alignment/>
    </xf>
    <xf numFmtId="2" fontId="4" fillId="0" borderId="36" xfId="0" applyNumberFormat="1" applyFont="1" applyFill="1" applyBorder="1" applyAlignment="1">
      <alignment horizontal="center"/>
    </xf>
    <xf numFmtId="0" fontId="2" fillId="0" borderId="36" xfId="0" applyFont="1" applyFill="1" applyBorder="1" applyAlignment="1">
      <alignment/>
    </xf>
    <xf numFmtId="2" fontId="7" fillId="0" borderId="36" xfId="0" applyNumberFormat="1" applyFont="1" applyFill="1" applyBorder="1" applyAlignment="1">
      <alignment horizontal="center"/>
    </xf>
    <xf numFmtId="0" fontId="3" fillId="0" borderId="37" xfId="0" applyFont="1" applyFill="1" applyBorder="1" applyAlignment="1">
      <alignment/>
    </xf>
    <xf numFmtId="3" fontId="3" fillId="0" borderId="38" xfId="0" applyNumberFormat="1" applyFont="1" applyFill="1" applyBorder="1" applyAlignment="1">
      <alignment horizontal="center"/>
    </xf>
    <xf numFmtId="2" fontId="3" fillId="0" borderId="38" xfId="0" applyNumberFormat="1" applyFont="1" applyFill="1" applyBorder="1" applyAlignment="1">
      <alignment horizontal="center"/>
    </xf>
    <xf numFmtId="1" fontId="3" fillId="0" borderId="37" xfId="0" applyNumberFormat="1" applyFont="1" applyFill="1" applyBorder="1" applyAlignment="1">
      <alignment horizontal="center"/>
    </xf>
    <xf numFmtId="180" fontId="12" fillId="0" borderId="24" xfId="69" applyNumberFormat="1" applyFont="1" applyFill="1" applyBorder="1" applyAlignment="1">
      <alignment horizontal="center"/>
    </xf>
    <xf numFmtId="0" fontId="6" fillId="13" borderId="36" xfId="0" applyFont="1" applyFill="1" applyBorder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22" xfId="0" applyFont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6" fillId="13" borderId="39" xfId="0" applyFont="1" applyFill="1" applyBorder="1" applyAlignment="1">
      <alignment/>
    </xf>
    <xf numFmtId="3" fontId="4" fillId="13" borderId="40" xfId="0" applyNumberFormat="1" applyFont="1" applyFill="1" applyBorder="1" applyAlignment="1">
      <alignment horizontal="center"/>
    </xf>
    <xf numFmtId="2" fontId="4" fillId="13" borderId="40" xfId="0" applyNumberFormat="1" applyFont="1" applyFill="1" applyBorder="1" applyAlignment="1">
      <alignment horizontal="center"/>
    </xf>
    <xf numFmtId="0" fontId="4" fillId="0" borderId="41" xfId="0" applyFont="1" applyFill="1" applyBorder="1" applyAlignment="1">
      <alignment/>
    </xf>
    <xf numFmtId="3" fontId="4" fillId="0" borderId="42" xfId="0" applyNumberFormat="1" applyFont="1" applyFill="1" applyBorder="1" applyAlignment="1">
      <alignment horizontal="center"/>
    </xf>
    <xf numFmtId="2" fontId="4" fillId="0" borderId="42" xfId="0" applyNumberFormat="1" applyFont="1" applyFill="1" applyBorder="1" applyAlignment="1">
      <alignment horizontal="center"/>
    </xf>
    <xf numFmtId="2" fontId="4" fillId="0" borderId="41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49" fontId="24" fillId="49" borderId="26" xfId="0" applyNumberFormat="1" applyFont="1" applyFill="1" applyBorder="1" applyAlignment="1">
      <alignment horizontal="center"/>
    </xf>
    <xf numFmtId="3" fontId="26" fillId="7" borderId="26" xfId="0" applyNumberFormat="1" applyFont="1" applyFill="1" applyBorder="1" applyAlignment="1">
      <alignment/>
    </xf>
    <xf numFmtId="49" fontId="25" fillId="7" borderId="43" xfId="0" applyNumberFormat="1" applyFont="1" applyFill="1" applyBorder="1" applyAlignment="1">
      <alignment/>
    </xf>
    <xf numFmtId="4" fontId="26" fillId="7" borderId="44" xfId="0" applyNumberFormat="1" applyFont="1" applyFill="1" applyBorder="1" applyAlignment="1">
      <alignment/>
    </xf>
    <xf numFmtId="3" fontId="19" fillId="45" borderId="45" xfId="0" applyNumberFormat="1" applyFont="1" applyFill="1" applyBorder="1" applyAlignment="1">
      <alignment/>
    </xf>
    <xf numFmtId="3" fontId="19" fillId="45" borderId="46" xfId="0" applyNumberFormat="1" applyFont="1" applyFill="1" applyBorder="1" applyAlignment="1">
      <alignment/>
    </xf>
    <xf numFmtId="0" fontId="2" fillId="0" borderId="0" xfId="99" applyFont="1" applyFill="1" applyBorder="1">
      <alignment/>
      <protection/>
    </xf>
    <xf numFmtId="0" fontId="31" fillId="0" borderId="0" xfId="99" applyFont="1" applyFill="1" applyBorder="1">
      <alignment/>
      <protection/>
    </xf>
    <xf numFmtId="0" fontId="2" fillId="0" borderId="0" xfId="99" applyFont="1" applyFill="1">
      <alignment/>
      <protection/>
    </xf>
    <xf numFmtId="0" fontId="2" fillId="0" borderId="34" xfId="99" applyFont="1" applyFill="1" applyBorder="1" applyAlignment="1">
      <alignment wrapText="1"/>
      <protection/>
    </xf>
    <xf numFmtId="0" fontId="3" fillId="0" borderId="35" xfId="99" applyFont="1" applyFill="1" applyBorder="1" applyAlignment="1">
      <alignment wrapText="1"/>
      <protection/>
    </xf>
    <xf numFmtId="0" fontId="4" fillId="0" borderId="32" xfId="99" applyFont="1" applyFill="1" applyBorder="1" applyAlignment="1">
      <alignment horizontal="center"/>
      <protection/>
    </xf>
    <xf numFmtId="1" fontId="4" fillId="0" borderId="33" xfId="99" applyNumberFormat="1" applyFont="1" applyFill="1" applyBorder="1" applyAlignment="1">
      <alignment horizontal="center"/>
      <protection/>
    </xf>
    <xf numFmtId="2" fontId="5" fillId="0" borderId="32" xfId="99" applyNumberFormat="1" applyFont="1" applyFill="1" applyBorder="1" applyAlignment="1">
      <alignment horizontal="center" wrapText="1"/>
      <protection/>
    </xf>
    <xf numFmtId="2" fontId="5" fillId="0" borderId="33" xfId="99" applyNumberFormat="1" applyFont="1" applyFill="1" applyBorder="1" applyAlignment="1">
      <alignment horizontal="center" wrapText="1"/>
      <protection/>
    </xf>
    <xf numFmtId="2" fontId="53" fillId="0" borderId="32" xfId="99" applyNumberFormat="1" applyFont="1" applyFill="1" applyBorder="1" applyAlignment="1">
      <alignment horizontal="center" wrapText="1"/>
      <protection/>
    </xf>
    <xf numFmtId="0" fontId="2" fillId="0" borderId="36" xfId="99" applyFont="1" applyFill="1" applyBorder="1">
      <alignment/>
      <protection/>
    </xf>
    <xf numFmtId="0" fontId="29" fillId="0" borderId="0" xfId="99" applyFont="1" applyFill="1" applyBorder="1">
      <alignment/>
      <protection/>
    </xf>
    <xf numFmtId="3" fontId="8" fillId="0" borderId="26" xfId="0" applyNumberFormat="1" applyFont="1" applyFill="1" applyBorder="1" applyAlignment="1">
      <alignment horizontal="right"/>
    </xf>
    <xf numFmtId="3" fontId="13" fillId="0" borderId="47" xfId="0" applyNumberFormat="1" applyFont="1" applyFill="1" applyBorder="1" applyAlignment="1">
      <alignment/>
    </xf>
    <xf numFmtId="180" fontId="12" fillId="0" borderId="24" xfId="69" applyNumberFormat="1" applyFont="1" applyFill="1" applyBorder="1" applyAlignment="1">
      <alignment horizontal="right"/>
    </xf>
    <xf numFmtId="3" fontId="13" fillId="0" borderId="24" xfId="69" applyNumberFormat="1" applyFont="1" applyFill="1" applyBorder="1" applyAlignment="1">
      <alignment horizontal="right"/>
    </xf>
    <xf numFmtId="181" fontId="13" fillId="0" borderId="24" xfId="69" applyNumberFormat="1" applyFont="1" applyFill="1" applyBorder="1" applyAlignment="1">
      <alignment horizontal="right"/>
    </xf>
    <xf numFmtId="0" fontId="11" fillId="0" borderId="48" xfId="0" applyFont="1" applyBorder="1" applyAlignment="1">
      <alignment/>
    </xf>
    <xf numFmtId="3" fontId="8" fillId="0" borderId="49" xfId="0" applyNumberFormat="1" applyFont="1" applyFill="1" applyBorder="1" applyAlignment="1">
      <alignment horizontal="right"/>
    </xf>
    <xf numFmtId="3" fontId="8" fillId="0" borderId="49" xfId="0" applyNumberFormat="1" applyFont="1" applyFill="1" applyBorder="1" applyAlignment="1">
      <alignment horizontal="center"/>
    </xf>
    <xf numFmtId="180" fontId="12" fillId="0" borderId="49" xfId="69" applyNumberFormat="1" applyFont="1" applyFill="1" applyBorder="1" applyAlignment="1">
      <alignment horizontal="center"/>
    </xf>
    <xf numFmtId="180" fontId="13" fillId="0" borderId="50" xfId="0" applyNumberFormat="1" applyFont="1" applyFill="1" applyBorder="1" applyAlignment="1">
      <alignment/>
    </xf>
    <xf numFmtId="3" fontId="13" fillId="0" borderId="51" xfId="0" applyNumberFormat="1" applyFont="1" applyFill="1" applyBorder="1" applyAlignment="1">
      <alignment/>
    </xf>
    <xf numFmtId="3" fontId="13" fillId="0" borderId="52" xfId="0" applyNumberFormat="1" applyFont="1" applyFill="1" applyBorder="1" applyAlignment="1">
      <alignment/>
    </xf>
    <xf numFmtId="180" fontId="12" fillId="0" borderId="52" xfId="69" applyNumberFormat="1" applyFont="1" applyFill="1" applyBorder="1" applyAlignment="1">
      <alignment horizontal="right"/>
    </xf>
    <xf numFmtId="3" fontId="13" fillId="0" borderId="49" xfId="69" applyNumberFormat="1" applyFont="1" applyFill="1" applyBorder="1" applyAlignment="1">
      <alignment horizontal="right"/>
    </xf>
    <xf numFmtId="181" fontId="13" fillId="0" borderId="52" xfId="69" applyNumberFormat="1" applyFont="1" applyFill="1" applyBorder="1" applyAlignment="1">
      <alignment horizontal="right"/>
    </xf>
    <xf numFmtId="188" fontId="12" fillId="0" borderId="49" xfId="0" applyNumberFormat="1" applyFont="1" applyFill="1" applyBorder="1" applyAlignment="1">
      <alignment horizontal="center"/>
    </xf>
    <xf numFmtId="180" fontId="13" fillId="0" borderId="53" xfId="0" applyNumberFormat="1" applyFont="1" applyFill="1" applyBorder="1" applyAlignment="1">
      <alignment/>
    </xf>
    <xf numFmtId="0" fontId="14" fillId="0" borderId="54" xfId="0" applyFont="1" applyBorder="1" applyAlignment="1">
      <alignment horizontal="center"/>
    </xf>
    <xf numFmtId="3" fontId="4" fillId="0" borderId="55" xfId="0" applyNumberFormat="1" applyFont="1" applyFill="1" applyBorder="1" applyAlignment="1">
      <alignment horizontal="right"/>
    </xf>
    <xf numFmtId="3" fontId="4" fillId="0" borderId="55" xfId="0" applyNumberFormat="1" applyFont="1" applyFill="1" applyBorder="1" applyAlignment="1">
      <alignment horizontal="center"/>
    </xf>
    <xf numFmtId="4" fontId="4" fillId="0" borderId="55" xfId="0" applyNumberFormat="1" applyFont="1" applyFill="1" applyBorder="1" applyAlignment="1">
      <alignment horizontal="center"/>
    </xf>
    <xf numFmtId="1" fontId="11" fillId="0" borderId="56" xfId="0" applyNumberFormat="1" applyFont="1" applyFill="1" applyBorder="1" applyAlignment="1">
      <alignment horizontal="center"/>
    </xf>
    <xf numFmtId="3" fontId="11" fillId="0" borderId="57" xfId="0" applyNumberFormat="1" applyFont="1" applyFill="1" applyBorder="1" applyAlignment="1">
      <alignment/>
    </xf>
    <xf numFmtId="3" fontId="11" fillId="0" borderId="58" xfId="0" applyNumberFormat="1" applyFont="1" applyFill="1" applyBorder="1" applyAlignment="1">
      <alignment/>
    </xf>
    <xf numFmtId="181" fontId="11" fillId="0" borderId="55" xfId="69" applyNumberFormat="1" applyFont="1" applyFill="1" applyBorder="1" applyAlignment="1">
      <alignment horizontal="right"/>
    </xf>
    <xf numFmtId="4" fontId="4" fillId="50" borderId="55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32" fillId="13" borderId="59" xfId="99" applyFont="1" applyFill="1" applyBorder="1">
      <alignment/>
      <protection/>
    </xf>
    <xf numFmtId="0" fontId="7" fillId="0" borderId="0" xfId="99" applyFont="1" applyFill="1" applyBorder="1">
      <alignment/>
      <protection/>
    </xf>
    <xf numFmtId="3" fontId="7" fillId="0" borderId="51" xfId="0" applyNumberFormat="1" applyFont="1" applyFill="1" applyBorder="1" applyAlignment="1">
      <alignment horizontal="center"/>
    </xf>
    <xf numFmtId="2" fontId="7" fillId="0" borderId="51" xfId="0" applyNumberFormat="1" applyFont="1" applyFill="1" applyBorder="1" applyAlignment="1">
      <alignment horizontal="center"/>
    </xf>
    <xf numFmtId="2" fontId="7" fillId="0" borderId="59" xfId="0" applyNumberFormat="1" applyFont="1" applyFill="1" applyBorder="1" applyAlignment="1">
      <alignment horizontal="center"/>
    </xf>
    <xf numFmtId="4" fontId="4" fillId="13" borderId="4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3" fontId="7" fillId="51" borderId="51" xfId="0" applyNumberFormat="1" applyFont="1" applyFill="1" applyBorder="1" applyAlignment="1">
      <alignment horizontal="center"/>
    </xf>
    <xf numFmtId="2" fontId="7" fillId="51" borderId="51" xfId="0" applyNumberFormat="1" applyFont="1" applyFill="1" applyBorder="1" applyAlignment="1">
      <alignment horizontal="center"/>
    </xf>
    <xf numFmtId="2" fontId="7" fillId="51" borderId="60" xfId="0" applyNumberFormat="1" applyFont="1" applyFill="1" applyBorder="1" applyAlignment="1">
      <alignment horizontal="center"/>
    </xf>
    <xf numFmtId="0" fontId="54" fillId="0" borderId="0" xfId="0" applyFont="1" applyAlignment="1">
      <alignment/>
    </xf>
    <xf numFmtId="0" fontId="55" fillId="45" borderId="57" xfId="0" applyFont="1" applyFill="1" applyBorder="1" applyAlignment="1">
      <alignment horizontal="center"/>
    </xf>
    <xf numFmtId="3" fontId="55" fillId="45" borderId="61" xfId="0" applyNumberFormat="1" applyFont="1" applyFill="1" applyBorder="1" applyAlignment="1">
      <alignment/>
    </xf>
    <xf numFmtId="3" fontId="55" fillId="45" borderId="62" xfId="0" applyNumberFormat="1" applyFont="1" applyFill="1" applyBorder="1" applyAlignment="1">
      <alignment/>
    </xf>
    <xf numFmtId="0" fontId="22" fillId="0" borderId="0" xfId="0" applyFont="1" applyAlignment="1">
      <alignment/>
    </xf>
    <xf numFmtId="3" fontId="19" fillId="45" borderId="63" xfId="0" applyNumberFormat="1" applyFont="1" applyFill="1" applyBorder="1" applyAlignment="1">
      <alignment/>
    </xf>
    <xf numFmtId="0" fontId="5" fillId="0" borderId="0" xfId="99" applyFont="1" applyFill="1" applyBorder="1">
      <alignment/>
      <protection/>
    </xf>
    <xf numFmtId="0" fontId="32" fillId="0" borderId="0" xfId="99" applyFont="1" applyFill="1" applyBorder="1">
      <alignment/>
      <protection/>
    </xf>
    <xf numFmtId="3" fontId="56" fillId="45" borderId="61" xfId="0" applyNumberFormat="1" applyFont="1" applyFill="1" applyBorder="1" applyAlignment="1">
      <alignment/>
    </xf>
    <xf numFmtId="0" fontId="18" fillId="0" borderId="0" xfId="0" applyFont="1" applyAlignment="1">
      <alignment/>
    </xf>
    <xf numFmtId="2" fontId="7" fillId="0" borderId="26" xfId="99" applyNumberFormat="1" applyFont="1" applyFill="1" applyBorder="1" applyAlignment="1">
      <alignment horizontal="center"/>
      <protection/>
    </xf>
    <xf numFmtId="1" fontId="3" fillId="0" borderId="26" xfId="99" applyNumberFormat="1" applyFont="1" applyFill="1" applyBorder="1" applyAlignment="1">
      <alignment horizontal="center"/>
      <protection/>
    </xf>
    <xf numFmtId="2" fontId="3" fillId="0" borderId="26" xfId="99" applyNumberFormat="1" applyFont="1" applyFill="1" applyBorder="1" applyAlignment="1">
      <alignment horizontal="center"/>
      <protection/>
    </xf>
    <xf numFmtId="2" fontId="7" fillId="13" borderId="26" xfId="99" applyNumberFormat="1" applyFont="1" applyFill="1" applyBorder="1" applyAlignment="1">
      <alignment horizontal="center"/>
      <protection/>
    </xf>
    <xf numFmtId="2" fontId="7" fillId="51" borderId="26" xfId="99" applyNumberFormat="1" applyFont="1" applyFill="1" applyBorder="1" applyAlignment="1">
      <alignment horizontal="center"/>
      <protection/>
    </xf>
    <xf numFmtId="2" fontId="4" fillId="0" borderId="26" xfId="99" applyNumberFormat="1" applyFont="1" applyFill="1" applyBorder="1" applyAlignment="1">
      <alignment horizontal="center"/>
      <protection/>
    </xf>
    <xf numFmtId="2" fontId="4" fillId="13" borderId="26" xfId="99" applyNumberFormat="1" applyFont="1" applyFill="1" applyBorder="1" applyAlignment="1">
      <alignment horizontal="center"/>
      <protection/>
    </xf>
    <xf numFmtId="2" fontId="53" fillId="0" borderId="64" xfId="99" applyNumberFormat="1" applyFont="1" applyFill="1" applyBorder="1" applyAlignment="1">
      <alignment horizontal="center" wrapText="1"/>
      <protection/>
    </xf>
    <xf numFmtId="2" fontId="5" fillId="0" borderId="65" xfId="99" applyNumberFormat="1" applyFont="1" applyFill="1" applyBorder="1" applyAlignment="1">
      <alignment horizontal="center" wrapText="1"/>
      <protection/>
    </xf>
    <xf numFmtId="2" fontId="5" fillId="0" borderId="64" xfId="99" applyNumberFormat="1" applyFont="1" applyFill="1" applyBorder="1" applyAlignment="1">
      <alignment horizontal="center" wrapText="1"/>
      <protection/>
    </xf>
    <xf numFmtId="0" fontId="3" fillId="0" borderId="66" xfId="99" applyFont="1" applyFill="1" applyBorder="1">
      <alignment/>
      <protection/>
    </xf>
    <xf numFmtId="0" fontId="32" fillId="13" borderId="60" xfId="99" applyFont="1" applyFill="1" applyBorder="1">
      <alignment/>
      <protection/>
    </xf>
    <xf numFmtId="0" fontId="4" fillId="13" borderId="67" xfId="99" applyFont="1" applyFill="1" applyBorder="1">
      <alignment/>
      <protection/>
    </xf>
    <xf numFmtId="0" fontId="2" fillId="0" borderId="67" xfId="0" applyFont="1" applyFill="1" applyBorder="1" applyAlignment="1">
      <alignment/>
    </xf>
    <xf numFmtId="0" fontId="6" fillId="13" borderId="67" xfId="99" applyFont="1" applyFill="1" applyBorder="1">
      <alignment/>
      <protection/>
    </xf>
    <xf numFmtId="0" fontId="2" fillId="0" borderId="67" xfId="99" applyFont="1" applyFill="1" applyBorder="1">
      <alignment/>
      <protection/>
    </xf>
    <xf numFmtId="0" fontId="4" fillId="0" borderId="67" xfId="99" applyFont="1" applyFill="1" applyBorder="1">
      <alignment/>
      <protection/>
    </xf>
    <xf numFmtId="0" fontId="6" fillId="13" borderId="68" xfId="99" applyFont="1" applyFill="1" applyBorder="1">
      <alignment/>
      <protection/>
    </xf>
    <xf numFmtId="3" fontId="29" fillId="0" borderId="26" xfId="99" applyNumberFormat="1" applyFont="1" applyFill="1" applyBorder="1" applyAlignment="1">
      <alignment horizontal="center"/>
      <protection/>
    </xf>
    <xf numFmtId="0" fontId="4" fillId="0" borderId="64" xfId="99" applyFont="1" applyFill="1" applyBorder="1" applyAlignment="1">
      <alignment horizontal="center"/>
      <protection/>
    </xf>
    <xf numFmtId="1" fontId="4" fillId="0" borderId="65" xfId="99" applyNumberFormat="1" applyFont="1" applyFill="1" applyBorder="1" applyAlignment="1">
      <alignment horizontal="center"/>
      <protection/>
    </xf>
    <xf numFmtId="3" fontId="4" fillId="0" borderId="26" xfId="99" applyNumberFormat="1" applyFont="1" applyFill="1" applyBorder="1" applyAlignment="1">
      <alignment horizontal="center"/>
      <protection/>
    </xf>
    <xf numFmtId="3" fontId="7" fillId="0" borderId="26" xfId="99" applyNumberFormat="1" applyFont="1" applyFill="1" applyBorder="1" applyAlignment="1">
      <alignment horizontal="center"/>
      <protection/>
    </xf>
    <xf numFmtId="3" fontId="3" fillId="0" borderId="26" xfId="99" applyNumberFormat="1" applyFont="1" applyFill="1" applyBorder="1" applyAlignment="1">
      <alignment horizontal="center"/>
      <protection/>
    </xf>
    <xf numFmtId="3" fontId="8" fillId="0" borderId="26" xfId="99" applyNumberFormat="1" applyFont="1" applyFill="1" applyBorder="1" applyAlignment="1">
      <alignment horizontal="center"/>
      <protection/>
    </xf>
    <xf numFmtId="0" fontId="3" fillId="0" borderId="69" xfId="99" applyFont="1" applyFill="1" applyBorder="1" applyAlignment="1">
      <alignment horizontal="center" vertical="center"/>
      <protection/>
    </xf>
    <xf numFmtId="0" fontId="3" fillId="0" borderId="70" xfId="99" applyFont="1" applyFill="1" applyBorder="1" applyAlignment="1">
      <alignment horizontal="center" vertical="center"/>
      <protection/>
    </xf>
    <xf numFmtId="0" fontId="3" fillId="0" borderId="71" xfId="99" applyFont="1" applyFill="1" applyBorder="1" applyAlignment="1">
      <alignment horizontal="center" vertical="center"/>
      <protection/>
    </xf>
    <xf numFmtId="0" fontId="3" fillId="0" borderId="72" xfId="99" applyFont="1" applyFill="1" applyBorder="1" applyAlignment="1">
      <alignment horizontal="center" vertical="center"/>
      <protection/>
    </xf>
    <xf numFmtId="0" fontId="28" fillId="0" borderId="28" xfId="99" applyFont="1" applyFill="1" applyBorder="1" applyAlignment="1">
      <alignment horizontal="center" vertical="center"/>
      <protection/>
    </xf>
    <xf numFmtId="0" fontId="28" fillId="0" borderId="29" xfId="99" applyFont="1" applyFill="1" applyBorder="1" applyAlignment="1">
      <alignment horizontal="center" vertical="center"/>
      <protection/>
    </xf>
    <xf numFmtId="0" fontId="28" fillId="0" borderId="30" xfId="99" applyFont="1" applyFill="1" applyBorder="1" applyAlignment="1">
      <alignment horizontal="center" vertical="center"/>
      <protection/>
    </xf>
    <xf numFmtId="0" fontId="28" fillId="0" borderId="28" xfId="0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horizontal="center" vertical="center"/>
    </xf>
    <xf numFmtId="0" fontId="28" fillId="0" borderId="30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 vertical="center" wrapText="1"/>
    </xf>
    <xf numFmtId="0" fontId="3" fillId="0" borderId="72" xfId="0" applyFont="1" applyFill="1" applyBorder="1" applyAlignment="1">
      <alignment horizontal="center" vertical="center" wrapText="1"/>
    </xf>
    <xf numFmtId="0" fontId="9" fillId="0" borderId="73" xfId="0" applyFont="1" applyBorder="1" applyAlignment="1">
      <alignment horizontal="center" vertical="center" wrapText="1"/>
    </xf>
    <xf numFmtId="0" fontId="9" fillId="0" borderId="74" xfId="0" applyFont="1" applyBorder="1" applyAlignment="1">
      <alignment horizontal="center" vertical="center" wrapText="1"/>
    </xf>
    <xf numFmtId="0" fontId="9" fillId="0" borderId="75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</cellXfs>
  <cellStyles count="11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urrency" xfId="72"/>
    <cellStyle name="Currency [0]" xfId="73"/>
    <cellStyle name="Explanatory Text" xfId="74"/>
    <cellStyle name="Explanatory Text 2" xfId="75"/>
    <cellStyle name="Followed Hyperlink" xfId="76"/>
    <cellStyle name="Good" xfId="77"/>
    <cellStyle name="Good 2" xfId="78"/>
    <cellStyle name="Heading 1" xfId="79"/>
    <cellStyle name="Heading 1 2" xfId="80"/>
    <cellStyle name="Heading 2" xfId="81"/>
    <cellStyle name="Heading 2 2" xfId="82"/>
    <cellStyle name="Heading 3" xfId="83"/>
    <cellStyle name="Heading 3 2" xfId="84"/>
    <cellStyle name="Heading 4" xfId="85"/>
    <cellStyle name="Heading 4 2" xfId="86"/>
    <cellStyle name="Hyperlink" xfId="87"/>
    <cellStyle name="Input" xfId="88"/>
    <cellStyle name="Input 2" xfId="89"/>
    <cellStyle name="Linked Cell" xfId="90"/>
    <cellStyle name="Linked Cell 2" xfId="91"/>
    <cellStyle name="Neutral" xfId="92"/>
    <cellStyle name="Neutral 2" xfId="93"/>
    <cellStyle name="Normal 2 2" xfId="94"/>
    <cellStyle name="Normal 2 3" xfId="95"/>
    <cellStyle name="Normal 3" xfId="96"/>
    <cellStyle name="Normal 4" xfId="97"/>
    <cellStyle name="Normal 4 2" xfId="98"/>
    <cellStyle name="Normal_MAYIS_2009_İHRACAT_RAKAMLARI" xfId="99"/>
    <cellStyle name="Note" xfId="100"/>
    <cellStyle name="Note 2" xfId="101"/>
    <cellStyle name="Note 2 2" xfId="102"/>
    <cellStyle name="Note 2 2 2" xfId="103"/>
    <cellStyle name="Note 2 2 3" xfId="104"/>
    <cellStyle name="Note 2 2 3 2" xfId="105"/>
    <cellStyle name="Note 2 3" xfId="106"/>
    <cellStyle name="Note 2 3 2" xfId="107"/>
    <cellStyle name="Note 2 4" xfId="108"/>
    <cellStyle name="Note 3" xfId="109"/>
    <cellStyle name="Output" xfId="110"/>
    <cellStyle name="Output 2" xfId="111"/>
    <cellStyle name="Percent" xfId="112"/>
    <cellStyle name="Percent 2" xfId="113"/>
    <cellStyle name="Percent 2 2" xfId="114"/>
    <cellStyle name="Percent 3" xfId="115"/>
    <cellStyle name="Title" xfId="116"/>
    <cellStyle name="Title 2" xfId="117"/>
    <cellStyle name="Total" xfId="118"/>
    <cellStyle name="Total 2" xfId="119"/>
    <cellStyle name="Virgül 2" xfId="120"/>
    <cellStyle name="Warning Text" xfId="121"/>
    <cellStyle name="Warning Text 2" xfId="122"/>
    <cellStyle name="Yüzde 2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AYLAR BAZINDA SANAYİ SEKTÖRÜ İHRACATI, 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29"/>
          <c:w val="0.9275"/>
          <c:h val="0.87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İHR'!$C$25:$N$25</c:f>
              <c:numCache>
                <c:ptCount val="12"/>
                <c:pt idx="0">
                  <c:v>7925271.994</c:v>
                </c:pt>
                <c:pt idx="1">
                  <c:v>8508952.321</c:v>
                </c:pt>
                <c:pt idx="2">
                  <c:v>9905472.453</c:v>
                </c:pt>
                <c:pt idx="3">
                  <c:v>10095615.636</c:v>
                </c:pt>
                <c:pt idx="4">
                  <c:v>9307367.703</c:v>
                </c:pt>
                <c:pt idx="5">
                  <c:v>9700365.754</c:v>
                </c:pt>
                <c:pt idx="6">
                  <c:v>9774589.877</c:v>
                </c:pt>
                <c:pt idx="7">
                  <c:v>9252718.899</c:v>
                </c:pt>
                <c:pt idx="8">
                  <c:v>8836482.337</c:v>
                </c:pt>
                <c:pt idx="9">
                  <c:v>9730079.029</c:v>
                </c:pt>
                <c:pt idx="10">
                  <c:v>8649696.989</c:v>
                </c:pt>
                <c:pt idx="11">
                  <c:v>9851256.758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İHR'!$A$24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İHR'!$C$24:$N$24</c:f>
              <c:numCache>
                <c:ptCount val="12"/>
                <c:pt idx="0">
                  <c:v>8739176.225</c:v>
                </c:pt>
                <c:pt idx="1">
                  <c:v>9334018.819</c:v>
                </c:pt>
                <c:pt idx="2">
                  <c:v>10625361.441</c:v>
                </c:pt>
              </c:numCache>
            </c:numRef>
          </c:val>
          <c:smooth val="0"/>
        </c:ser>
        <c:marker val="1"/>
        <c:axId val="25210073"/>
        <c:axId val="25564066"/>
      </c:lineChart>
      <c:catAx>
        <c:axId val="252100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564066"/>
        <c:crosses val="autoZero"/>
        <c:auto val="1"/>
        <c:lblOffset val="100"/>
        <c:tickLblSkip val="1"/>
        <c:noMultiLvlLbl val="0"/>
      </c:catAx>
      <c:valAx>
        <c:axId val="2556406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21007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25"/>
          <c:w val="0.1425"/>
          <c:h val="0.1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KURU MEYVE VE MAMULLERİ İHRACATI (Bin $)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205"/>
          <c:w val="0.8225"/>
          <c:h val="0.889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İHR'!$C$10:$N$10</c:f>
              <c:numCache>
                <c:ptCount val="12"/>
                <c:pt idx="0">
                  <c:v>107569.684</c:v>
                </c:pt>
                <c:pt idx="1">
                  <c:v>96758.407</c:v>
                </c:pt>
                <c:pt idx="2">
                  <c:v>107021.044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000080"/>
                </a:solidFill>
              </a:ln>
            </c:spPr>
            <c:marker>
              <c:symbol val="none"/>
            </c:marker>
          </c:dPt>
          <c:val>
            <c:numRef>
              <c:f>'2002-2012 AYLIK İHR'!$C$11:$N$11</c:f>
              <c:numCache>
                <c:ptCount val="12"/>
                <c:pt idx="0">
                  <c:v>98866.04</c:v>
                </c:pt>
                <c:pt idx="1">
                  <c:v>102110.243</c:v>
                </c:pt>
                <c:pt idx="2">
                  <c:v>112587.176</c:v>
                </c:pt>
                <c:pt idx="3">
                  <c:v>93120.502</c:v>
                </c:pt>
                <c:pt idx="4">
                  <c:v>86976.696</c:v>
                </c:pt>
                <c:pt idx="5">
                  <c:v>89708.7</c:v>
                </c:pt>
                <c:pt idx="6">
                  <c:v>84957.519</c:v>
                </c:pt>
                <c:pt idx="7">
                  <c:v>106909.949</c:v>
                </c:pt>
                <c:pt idx="8">
                  <c:v>153376.439</c:v>
                </c:pt>
                <c:pt idx="9">
                  <c:v>191354.938</c:v>
                </c:pt>
                <c:pt idx="10">
                  <c:v>130693.983</c:v>
                </c:pt>
                <c:pt idx="11">
                  <c:v>121932.511</c:v>
                </c:pt>
              </c:numCache>
            </c:numRef>
          </c:val>
          <c:smooth val="0"/>
        </c:ser>
        <c:marker val="1"/>
        <c:axId val="51915779"/>
        <c:axId val="64588828"/>
      </c:lineChart>
      <c:catAx>
        <c:axId val="519157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588828"/>
        <c:crosses val="autoZero"/>
        <c:auto val="1"/>
        <c:lblOffset val="100"/>
        <c:tickLblSkip val="1"/>
        <c:noMultiLvlLbl val="0"/>
      </c:catAx>
      <c:valAx>
        <c:axId val="64588828"/>
        <c:scaling>
          <c:orientation val="minMax"/>
          <c:max val="2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91577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472"/>
          <c:w val="0.132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FINDIK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İHR'!$C$12:$N$12</c:f>
              <c:numCache>
                <c:ptCount val="12"/>
                <c:pt idx="0">
                  <c:v>120813.792</c:v>
                </c:pt>
                <c:pt idx="1">
                  <c:v>144737.286</c:v>
                </c:pt>
                <c:pt idx="2">
                  <c:v>138025.381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İHR'!$C$13:$N$13</c:f>
              <c:numCache>
                <c:ptCount val="12"/>
                <c:pt idx="0">
                  <c:v>115355.883</c:v>
                </c:pt>
                <c:pt idx="1">
                  <c:v>133655.857</c:v>
                </c:pt>
                <c:pt idx="2">
                  <c:v>130201.377</c:v>
                </c:pt>
                <c:pt idx="3">
                  <c:v>120586.558</c:v>
                </c:pt>
                <c:pt idx="4">
                  <c:v>120498.835</c:v>
                </c:pt>
                <c:pt idx="5">
                  <c:v>115598.599</c:v>
                </c:pt>
                <c:pt idx="6">
                  <c:v>118061.897</c:v>
                </c:pt>
                <c:pt idx="7">
                  <c:v>127635.135</c:v>
                </c:pt>
                <c:pt idx="8">
                  <c:v>164387.312</c:v>
                </c:pt>
                <c:pt idx="9">
                  <c:v>262356.228</c:v>
                </c:pt>
                <c:pt idx="10">
                  <c:v>205560.136</c:v>
                </c:pt>
                <c:pt idx="11">
                  <c:v>148857.304</c:v>
                </c:pt>
              </c:numCache>
            </c:numRef>
          </c:val>
          <c:smooth val="0"/>
        </c:ser>
        <c:marker val="1"/>
        <c:axId val="44428541"/>
        <c:axId val="64312550"/>
      </c:lineChart>
      <c:catAx>
        <c:axId val="444285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312550"/>
        <c:crosses val="autoZero"/>
        <c:auto val="1"/>
        <c:lblOffset val="100"/>
        <c:tickLblSkip val="1"/>
        <c:noMultiLvlLbl val="0"/>
      </c:catAx>
      <c:valAx>
        <c:axId val="643125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42854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397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ZEYTİN VE ZEYTİNYAĞI (Bin $)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"/>
          <c:w val="0.92175"/>
          <c:h val="0.874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İHR'!$C$14:$N$14</c:f>
              <c:numCache>
                <c:ptCount val="12"/>
                <c:pt idx="0">
                  <c:v>14972.919</c:v>
                </c:pt>
                <c:pt idx="1">
                  <c:v>15823.811</c:v>
                </c:pt>
                <c:pt idx="2">
                  <c:v>19498.201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İHR'!$C$15:$N$15</c:f>
              <c:numCache>
                <c:ptCount val="12"/>
                <c:pt idx="0">
                  <c:v>12383.137</c:v>
                </c:pt>
                <c:pt idx="1">
                  <c:v>15468.755</c:v>
                </c:pt>
                <c:pt idx="2">
                  <c:v>18288.036</c:v>
                </c:pt>
                <c:pt idx="3">
                  <c:v>16013.655</c:v>
                </c:pt>
                <c:pt idx="4">
                  <c:v>15627.039</c:v>
                </c:pt>
                <c:pt idx="5">
                  <c:v>14267.842</c:v>
                </c:pt>
                <c:pt idx="6">
                  <c:v>14973.364</c:v>
                </c:pt>
                <c:pt idx="7">
                  <c:v>14530.885</c:v>
                </c:pt>
                <c:pt idx="8">
                  <c:v>13705.222</c:v>
                </c:pt>
                <c:pt idx="9">
                  <c:v>12235.299</c:v>
                </c:pt>
                <c:pt idx="10">
                  <c:v>13322.713</c:v>
                </c:pt>
                <c:pt idx="11">
                  <c:v>20395.939</c:v>
                </c:pt>
              </c:numCache>
            </c:numRef>
          </c:val>
          <c:smooth val="0"/>
        </c:ser>
        <c:marker val="1"/>
        <c:axId val="41942039"/>
        <c:axId val="41934032"/>
      </c:lineChart>
      <c:catAx>
        <c:axId val="419420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934032"/>
        <c:crosses val="autoZero"/>
        <c:auto val="1"/>
        <c:lblOffset val="100"/>
        <c:tickLblSkip val="1"/>
        <c:noMultiLvlLbl val="0"/>
      </c:catAx>
      <c:valAx>
        <c:axId val="419340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94203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5"/>
          <c:w val="0.1392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TÜTÜN VE MAMULLERİ İHRACATI (Bin $)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İHR'!$C$16:$N$16</c:f>
              <c:numCache>
                <c:ptCount val="12"/>
                <c:pt idx="0">
                  <c:v>93304.669</c:v>
                </c:pt>
                <c:pt idx="1">
                  <c:v>100923.017</c:v>
                </c:pt>
                <c:pt idx="2">
                  <c:v>86830.236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İHR'!$C$17:$N$17</c:f>
              <c:numCache>
                <c:ptCount val="12"/>
                <c:pt idx="0">
                  <c:v>69776.436</c:v>
                </c:pt>
                <c:pt idx="1">
                  <c:v>53611.692</c:v>
                </c:pt>
                <c:pt idx="2">
                  <c:v>74347.103</c:v>
                </c:pt>
                <c:pt idx="3">
                  <c:v>47640.317</c:v>
                </c:pt>
                <c:pt idx="4">
                  <c:v>33865.299</c:v>
                </c:pt>
                <c:pt idx="5">
                  <c:v>37638.843</c:v>
                </c:pt>
                <c:pt idx="6">
                  <c:v>57184.343</c:v>
                </c:pt>
                <c:pt idx="7">
                  <c:v>91027.083</c:v>
                </c:pt>
                <c:pt idx="8">
                  <c:v>54636.269</c:v>
                </c:pt>
                <c:pt idx="9">
                  <c:v>52933.545</c:v>
                </c:pt>
                <c:pt idx="10">
                  <c:v>41261.433</c:v>
                </c:pt>
                <c:pt idx="11">
                  <c:v>63198.799</c:v>
                </c:pt>
              </c:numCache>
            </c:numRef>
          </c:val>
          <c:smooth val="0"/>
        </c:ser>
        <c:marker val="1"/>
        <c:axId val="41861969"/>
        <c:axId val="41213402"/>
      </c:lineChart>
      <c:catAx>
        <c:axId val="418619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213402"/>
        <c:crosses val="autoZero"/>
        <c:auto val="1"/>
        <c:lblOffset val="100"/>
        <c:tickLblSkip val="1"/>
        <c:noMultiLvlLbl val="0"/>
      </c:catAx>
      <c:valAx>
        <c:axId val="41213402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86196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KESME ÇİÇEK İHRACATI (Bin $)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8975"/>
          <c:w val="0.95825"/>
          <c:h val="0.810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İHR'!$C$18:$N$18</c:f>
              <c:numCache>
                <c:ptCount val="12"/>
                <c:pt idx="0">
                  <c:v>4772.612</c:v>
                </c:pt>
                <c:pt idx="1">
                  <c:v>6760.989</c:v>
                </c:pt>
                <c:pt idx="2">
                  <c:v>10440.048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İHR'!$C$19:$N$19</c:f>
              <c:numCache>
                <c:ptCount val="12"/>
                <c:pt idx="0">
                  <c:v>5261.606</c:v>
                </c:pt>
                <c:pt idx="1">
                  <c:v>7341.169</c:v>
                </c:pt>
                <c:pt idx="2">
                  <c:v>11815.733</c:v>
                </c:pt>
                <c:pt idx="3">
                  <c:v>9329.011</c:v>
                </c:pt>
                <c:pt idx="4">
                  <c:v>7799.05</c:v>
                </c:pt>
                <c:pt idx="5">
                  <c:v>3580.169</c:v>
                </c:pt>
                <c:pt idx="6">
                  <c:v>3891.39</c:v>
                </c:pt>
                <c:pt idx="7">
                  <c:v>5232.106</c:v>
                </c:pt>
                <c:pt idx="8">
                  <c:v>7819.24</c:v>
                </c:pt>
                <c:pt idx="9">
                  <c:v>4910.612</c:v>
                </c:pt>
                <c:pt idx="10">
                  <c:v>4297.793</c:v>
                </c:pt>
                <c:pt idx="11">
                  <c:v>5044.569</c:v>
                </c:pt>
              </c:numCache>
            </c:numRef>
          </c:val>
          <c:smooth val="0"/>
        </c:ser>
        <c:marker val="1"/>
        <c:axId val="35376299"/>
        <c:axId val="49951236"/>
      </c:lineChart>
      <c:catAx>
        <c:axId val="353762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9951236"/>
        <c:crosses val="autoZero"/>
        <c:auto val="1"/>
        <c:lblOffset val="100"/>
        <c:tickLblSkip val="1"/>
        <c:noMultiLvlLbl val="0"/>
      </c:catAx>
      <c:valAx>
        <c:axId val="49951236"/>
        <c:scaling>
          <c:orientation val="minMax"/>
          <c:max val="2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5376299"/>
        <c:crossesAt val="1"/>
        <c:crossBetween val="between"/>
        <c:dispUnits/>
        <c:majorUnit val="2000"/>
        <c:minorUnit val="4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SU ÜRÜNLERİ
 HAY.MAM. İHRACATI (Bin $)</a:t>
            </a:r>
          </a:p>
        </c:rich>
      </c:tx>
      <c:layout>
        <c:manualLayout>
          <c:xMode val="factor"/>
          <c:yMode val="factor"/>
          <c:x val="-0.12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İHR'!$C$20:$N$20</c:f>
              <c:numCache>
                <c:ptCount val="12"/>
                <c:pt idx="0">
                  <c:v>148152.422</c:v>
                </c:pt>
                <c:pt idx="1">
                  <c:v>111124.419</c:v>
                </c:pt>
                <c:pt idx="2">
                  <c:v>147817.62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İHR'!$C$21:$N$21</c:f>
              <c:numCache>
                <c:ptCount val="12"/>
                <c:pt idx="0">
                  <c:v>115267.479</c:v>
                </c:pt>
                <c:pt idx="1">
                  <c:v>85459.212</c:v>
                </c:pt>
                <c:pt idx="2">
                  <c:v>104072.301</c:v>
                </c:pt>
                <c:pt idx="3">
                  <c:v>109381.776</c:v>
                </c:pt>
                <c:pt idx="4">
                  <c:v>113124.933</c:v>
                </c:pt>
                <c:pt idx="5">
                  <c:v>126098.469</c:v>
                </c:pt>
                <c:pt idx="6">
                  <c:v>120570.73</c:v>
                </c:pt>
                <c:pt idx="7">
                  <c:v>113921.153</c:v>
                </c:pt>
                <c:pt idx="8">
                  <c:v>124246.335</c:v>
                </c:pt>
                <c:pt idx="9">
                  <c:v>131206.167</c:v>
                </c:pt>
                <c:pt idx="10">
                  <c:v>131965.871</c:v>
                </c:pt>
                <c:pt idx="11">
                  <c:v>146111.938</c:v>
                </c:pt>
              </c:numCache>
            </c:numRef>
          </c:val>
          <c:smooth val="0"/>
        </c:ser>
        <c:marker val="1"/>
        <c:axId val="46907941"/>
        <c:axId val="19518286"/>
      </c:lineChart>
      <c:catAx>
        <c:axId val="469079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518286"/>
        <c:crosses val="autoZero"/>
        <c:auto val="1"/>
        <c:lblOffset val="100"/>
        <c:tickLblSkip val="1"/>
        <c:noMultiLvlLbl val="0"/>
      </c:catAx>
      <c:valAx>
        <c:axId val="19518286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907941"/>
        <c:crossesAt val="1"/>
        <c:crossBetween val="between"/>
        <c:dispUnits/>
        <c:majorUnit val="2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AĞAÇ VE ORMAN ÜRÜNLERİ İHRACATI (Bin $)</a:t>
            </a:r>
          </a:p>
        </c:rich>
      </c:tx>
      <c:layout>
        <c:manualLayout>
          <c:xMode val="factor"/>
          <c:yMode val="factor"/>
          <c:x val="-0.0062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İHR'!$C$22:$N$22</c:f>
              <c:numCache>
                <c:ptCount val="12"/>
                <c:pt idx="0">
                  <c:v>268049.774</c:v>
                </c:pt>
                <c:pt idx="1">
                  <c:v>296204.902</c:v>
                </c:pt>
                <c:pt idx="2">
                  <c:v>332725.025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İHR'!$C$23:$N$23</c:f>
              <c:numCache>
                <c:ptCount val="12"/>
                <c:pt idx="0">
                  <c:v>252040.17</c:v>
                </c:pt>
                <c:pt idx="1">
                  <c:v>251245.768</c:v>
                </c:pt>
                <c:pt idx="2">
                  <c:v>275779.296</c:v>
                </c:pt>
                <c:pt idx="3">
                  <c:v>278559.059</c:v>
                </c:pt>
                <c:pt idx="4">
                  <c:v>281327.367</c:v>
                </c:pt>
                <c:pt idx="5">
                  <c:v>277609.348</c:v>
                </c:pt>
                <c:pt idx="6">
                  <c:v>288320.022</c:v>
                </c:pt>
                <c:pt idx="7">
                  <c:v>300786.324</c:v>
                </c:pt>
                <c:pt idx="8">
                  <c:v>271237.376</c:v>
                </c:pt>
                <c:pt idx="9">
                  <c:v>309611.821</c:v>
                </c:pt>
                <c:pt idx="10">
                  <c:v>270806.628</c:v>
                </c:pt>
                <c:pt idx="11">
                  <c:v>335377.551</c:v>
                </c:pt>
              </c:numCache>
            </c:numRef>
          </c:val>
          <c:smooth val="0"/>
        </c:ser>
        <c:marker val="1"/>
        <c:axId val="41446847"/>
        <c:axId val="37477304"/>
      </c:lineChart>
      <c:catAx>
        <c:axId val="414468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7477304"/>
        <c:crosses val="autoZero"/>
        <c:auto val="1"/>
        <c:lblOffset val="100"/>
        <c:tickLblSkip val="1"/>
        <c:noMultiLvlLbl val="0"/>
      </c:catAx>
      <c:valAx>
        <c:axId val="37477304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44684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5"/>
          <c:w val="0.1425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TEKSTİL VE HAMMADDELERİ İHRACATI (Bin $)</a:t>
            </a:r>
          </a:p>
        </c:rich>
      </c:tx>
      <c:layout>
        <c:manualLayout>
          <c:xMode val="factor"/>
          <c:yMode val="factor"/>
          <c:x val="0.058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75"/>
          <c:w val="0.92875"/>
          <c:h val="0.811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İHR'!$C$26:$N$26</c:f>
              <c:numCache>
                <c:ptCount val="12"/>
                <c:pt idx="0">
                  <c:v>589110.119</c:v>
                </c:pt>
                <c:pt idx="1">
                  <c:v>638397.055</c:v>
                </c:pt>
                <c:pt idx="2">
                  <c:v>727453.388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İHR'!$C$27:$N$27</c:f>
              <c:numCache>
                <c:ptCount val="12"/>
                <c:pt idx="0">
                  <c:v>606911.112</c:v>
                </c:pt>
                <c:pt idx="1">
                  <c:v>627617.38</c:v>
                </c:pt>
                <c:pt idx="2">
                  <c:v>733031.035</c:v>
                </c:pt>
                <c:pt idx="3">
                  <c:v>757224.269</c:v>
                </c:pt>
                <c:pt idx="4">
                  <c:v>695730.05</c:v>
                </c:pt>
                <c:pt idx="5">
                  <c:v>676254.808</c:v>
                </c:pt>
                <c:pt idx="6">
                  <c:v>624060.745</c:v>
                </c:pt>
                <c:pt idx="7">
                  <c:v>615752.799</c:v>
                </c:pt>
                <c:pt idx="8">
                  <c:v>628946.755</c:v>
                </c:pt>
                <c:pt idx="9">
                  <c:v>701797.041</c:v>
                </c:pt>
                <c:pt idx="10">
                  <c:v>633472.293</c:v>
                </c:pt>
                <c:pt idx="11">
                  <c:v>652852.625</c:v>
                </c:pt>
              </c:numCache>
            </c:numRef>
          </c:val>
          <c:smooth val="0"/>
        </c:ser>
        <c:marker val="1"/>
        <c:axId val="1751417"/>
        <c:axId val="15762754"/>
      </c:lineChart>
      <c:catAx>
        <c:axId val="1751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762754"/>
        <c:crosses val="autoZero"/>
        <c:auto val="1"/>
        <c:lblOffset val="100"/>
        <c:tickLblSkip val="1"/>
        <c:noMultiLvlLbl val="0"/>
      </c:catAx>
      <c:valAx>
        <c:axId val="157627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51417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DERİ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25"/>
          <c:w val="0.923"/>
          <c:h val="0.823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İHR'!$C$28:$N$28</c:f>
              <c:numCache>
                <c:ptCount val="12"/>
                <c:pt idx="0">
                  <c:v>90148.988</c:v>
                </c:pt>
                <c:pt idx="1">
                  <c:v>104451.318</c:v>
                </c:pt>
                <c:pt idx="2">
                  <c:v>151033.121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İHR'!$C$29:$N$29</c:f>
              <c:numCache>
                <c:ptCount val="12"/>
                <c:pt idx="0">
                  <c:v>89242.394</c:v>
                </c:pt>
                <c:pt idx="1">
                  <c:v>101715.366</c:v>
                </c:pt>
                <c:pt idx="2">
                  <c:v>112342.697</c:v>
                </c:pt>
                <c:pt idx="3">
                  <c:v>113094.338</c:v>
                </c:pt>
                <c:pt idx="4">
                  <c:v>112835.894</c:v>
                </c:pt>
                <c:pt idx="5">
                  <c:v>132634.078</c:v>
                </c:pt>
                <c:pt idx="6">
                  <c:v>153340.197</c:v>
                </c:pt>
                <c:pt idx="7">
                  <c:v>152874.162</c:v>
                </c:pt>
                <c:pt idx="8">
                  <c:v>107349.218</c:v>
                </c:pt>
                <c:pt idx="9">
                  <c:v>139504.878</c:v>
                </c:pt>
                <c:pt idx="10">
                  <c:v>100961.478</c:v>
                </c:pt>
                <c:pt idx="11">
                  <c:v>124515.956</c:v>
                </c:pt>
              </c:numCache>
            </c:numRef>
          </c:val>
          <c:smooth val="0"/>
        </c:ser>
        <c:marker val="1"/>
        <c:axId val="7647059"/>
        <c:axId val="1714668"/>
      </c:lineChart>
      <c:catAx>
        <c:axId val="76470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714668"/>
        <c:crosses val="autoZero"/>
        <c:auto val="1"/>
        <c:lblOffset val="100"/>
        <c:tickLblSkip val="1"/>
        <c:noMultiLvlLbl val="0"/>
      </c:catAx>
      <c:valAx>
        <c:axId val="171466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764705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HALI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23"/>
          <c:h val="0.826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İHR'!$C$30:$N$30</c:f>
              <c:numCache>
                <c:ptCount val="12"/>
                <c:pt idx="0">
                  <c:v>133847.871</c:v>
                </c:pt>
                <c:pt idx="1">
                  <c:v>150308.969</c:v>
                </c:pt>
                <c:pt idx="2">
                  <c:v>168599.349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İHR'!$C$31:$N$31</c:f>
              <c:numCache>
                <c:ptCount val="12"/>
                <c:pt idx="0">
                  <c:v>101365.806</c:v>
                </c:pt>
                <c:pt idx="1">
                  <c:v>105020.95</c:v>
                </c:pt>
                <c:pt idx="2">
                  <c:v>121291.349</c:v>
                </c:pt>
                <c:pt idx="3">
                  <c:v>132538.219</c:v>
                </c:pt>
                <c:pt idx="4">
                  <c:v>134667.481</c:v>
                </c:pt>
                <c:pt idx="5">
                  <c:v>132886.049</c:v>
                </c:pt>
                <c:pt idx="6">
                  <c:v>134061.471</c:v>
                </c:pt>
                <c:pt idx="7">
                  <c:v>145109.375</c:v>
                </c:pt>
                <c:pt idx="8">
                  <c:v>135958.973</c:v>
                </c:pt>
                <c:pt idx="9">
                  <c:v>169857.877</c:v>
                </c:pt>
                <c:pt idx="10">
                  <c:v>152860.594</c:v>
                </c:pt>
                <c:pt idx="11">
                  <c:v>163919.224</c:v>
                </c:pt>
              </c:numCache>
            </c:numRef>
          </c:val>
          <c:smooth val="0"/>
        </c:ser>
        <c:marker val="1"/>
        <c:axId val="15432013"/>
        <c:axId val="4670390"/>
      </c:lineChart>
      <c:catAx>
        <c:axId val="154320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70390"/>
        <c:crosses val="autoZero"/>
        <c:auto val="1"/>
        <c:lblOffset val="100"/>
        <c:tickLblSkip val="1"/>
        <c:noMultiLvlLbl val="0"/>
      </c:catAx>
      <c:valAx>
        <c:axId val="467039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543201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MADENCİLİK İHRACATI, 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675"/>
          <c:w val="0.90175"/>
          <c:h val="0.794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İHR'!$C$59:$N$59</c:f>
              <c:numCache>
                <c:ptCount val="12"/>
                <c:pt idx="0">
                  <c:v>295362.795</c:v>
                </c:pt>
                <c:pt idx="1">
                  <c:v>247055.952</c:v>
                </c:pt>
                <c:pt idx="2">
                  <c:v>281636.656</c:v>
                </c:pt>
                <c:pt idx="3">
                  <c:v>326660.522</c:v>
                </c:pt>
                <c:pt idx="4">
                  <c:v>322228.675</c:v>
                </c:pt>
                <c:pt idx="5">
                  <c:v>369518.546</c:v>
                </c:pt>
                <c:pt idx="6">
                  <c:v>354183.094</c:v>
                </c:pt>
                <c:pt idx="7">
                  <c:v>351392.926</c:v>
                </c:pt>
                <c:pt idx="8">
                  <c:v>321874.477</c:v>
                </c:pt>
                <c:pt idx="9">
                  <c:v>335241.055</c:v>
                </c:pt>
                <c:pt idx="10">
                  <c:v>325987.648</c:v>
                </c:pt>
                <c:pt idx="11">
                  <c:v>345240.523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İHR'!$A$58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İHR'!$C$58:$N$58</c:f>
              <c:numCache>
                <c:ptCount val="12"/>
                <c:pt idx="0">
                  <c:v>273142.603</c:v>
                </c:pt>
                <c:pt idx="1">
                  <c:v>258449.525</c:v>
                </c:pt>
                <c:pt idx="2">
                  <c:v>306939.069</c:v>
                </c:pt>
              </c:numCache>
            </c:numRef>
          </c:val>
          <c:smooth val="0"/>
        </c:ser>
        <c:marker val="1"/>
        <c:axId val="28750003"/>
        <c:axId val="57423436"/>
      </c:lineChart>
      <c:catAx>
        <c:axId val="287500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423436"/>
        <c:crosses val="autoZero"/>
        <c:auto val="1"/>
        <c:lblOffset val="100"/>
        <c:tickLblSkip val="1"/>
        <c:noMultiLvlLbl val="0"/>
      </c:catAx>
      <c:valAx>
        <c:axId val="574234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75000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  <c:w val="0.1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KİMYEVİ MADDELER VE MAMULLERİ İHRACATI (Bin $)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3"/>
          <c:h val="0.861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İHR'!$C$32:$N$32</c:f>
              <c:numCache>
                <c:ptCount val="12"/>
                <c:pt idx="0">
                  <c:v>1307366.808</c:v>
                </c:pt>
                <c:pt idx="1">
                  <c:v>1393664.054</c:v>
                </c:pt>
                <c:pt idx="2">
                  <c:v>1650069.504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İHR'!$C$33:$N$33</c:f>
              <c:numCache>
                <c:ptCount val="12"/>
                <c:pt idx="0">
                  <c:v>1214729.394</c:v>
                </c:pt>
                <c:pt idx="1">
                  <c:v>1184871.664</c:v>
                </c:pt>
                <c:pt idx="2">
                  <c:v>1351134.825</c:v>
                </c:pt>
                <c:pt idx="3">
                  <c:v>1609806.846</c:v>
                </c:pt>
                <c:pt idx="4">
                  <c:v>1425821.271</c:v>
                </c:pt>
                <c:pt idx="5">
                  <c:v>1434004.309</c:v>
                </c:pt>
                <c:pt idx="6">
                  <c:v>1351676.464</c:v>
                </c:pt>
                <c:pt idx="7">
                  <c:v>1497277.174</c:v>
                </c:pt>
                <c:pt idx="8">
                  <c:v>1265858.415</c:v>
                </c:pt>
                <c:pt idx="9">
                  <c:v>1396838.264</c:v>
                </c:pt>
                <c:pt idx="10">
                  <c:v>1213242.451</c:v>
                </c:pt>
                <c:pt idx="11">
                  <c:v>1402066.524</c:v>
                </c:pt>
              </c:numCache>
            </c:numRef>
          </c:val>
          <c:smooth val="0"/>
        </c:ser>
        <c:marker val="1"/>
        <c:axId val="42033511"/>
        <c:axId val="42757280"/>
      </c:lineChart>
      <c:catAx>
        <c:axId val="420335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2757280"/>
        <c:crosses val="autoZero"/>
        <c:auto val="1"/>
        <c:lblOffset val="100"/>
        <c:tickLblSkip val="1"/>
        <c:noMultiLvlLbl val="0"/>
      </c:catAx>
      <c:valAx>
        <c:axId val="42757280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03351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725"/>
          <c:w val="0.1425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MAKİNE VE AKSAMLARI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3925"/>
          <c:h val="0.878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İHR'!$C$42:$N$42</c:f>
              <c:numCache>
                <c:ptCount val="12"/>
                <c:pt idx="0">
                  <c:v>388673.294</c:v>
                </c:pt>
                <c:pt idx="1">
                  <c:v>420888.879</c:v>
                </c:pt>
                <c:pt idx="2">
                  <c:v>466910.285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İHR'!$C$43:$N$43</c:f>
              <c:numCache>
                <c:ptCount val="12"/>
                <c:pt idx="0">
                  <c:v>542725.734</c:v>
                </c:pt>
                <c:pt idx="1">
                  <c:v>569333.092</c:v>
                </c:pt>
                <c:pt idx="2">
                  <c:v>711263.674</c:v>
                </c:pt>
                <c:pt idx="3">
                  <c:v>708692.98</c:v>
                </c:pt>
                <c:pt idx="4">
                  <c:v>713393.285</c:v>
                </c:pt>
                <c:pt idx="5">
                  <c:v>758239.086</c:v>
                </c:pt>
                <c:pt idx="6">
                  <c:v>712837.109</c:v>
                </c:pt>
                <c:pt idx="7">
                  <c:v>738850.266</c:v>
                </c:pt>
                <c:pt idx="8">
                  <c:v>646112.757</c:v>
                </c:pt>
                <c:pt idx="9">
                  <c:v>752569.271</c:v>
                </c:pt>
                <c:pt idx="10">
                  <c:v>679838.857</c:v>
                </c:pt>
                <c:pt idx="11">
                  <c:v>865652.255</c:v>
                </c:pt>
              </c:numCache>
            </c:numRef>
          </c:val>
          <c:smooth val="0"/>
        </c:ser>
        <c:marker val="1"/>
        <c:axId val="49271201"/>
        <c:axId val="40787626"/>
      </c:lineChart>
      <c:catAx>
        <c:axId val="49271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787626"/>
        <c:crosses val="autoZero"/>
        <c:auto val="1"/>
        <c:lblOffset val="100"/>
        <c:tickLblSkip val="1"/>
        <c:noMultiLvlLbl val="0"/>
      </c:catAx>
      <c:valAx>
        <c:axId val="40787626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271201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OTOMOTİV ENDÜSTRİSİ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52"/>
          <c:y val="-0.03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4225"/>
          <c:h val="0.832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İHR'!$C$36:$N$36</c:f>
              <c:numCache>
                <c:ptCount val="12"/>
                <c:pt idx="0">
                  <c:v>1584270.807</c:v>
                </c:pt>
                <c:pt idx="1">
                  <c:v>1642289.56</c:v>
                </c:pt>
                <c:pt idx="2">
                  <c:v>1916507.256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İHR'!$C$37:$N$37</c:f>
              <c:numCache>
                <c:ptCount val="12"/>
                <c:pt idx="0">
                  <c:v>1488675.775</c:v>
                </c:pt>
                <c:pt idx="1">
                  <c:v>1633115.882</c:v>
                </c:pt>
                <c:pt idx="2">
                  <c:v>1953078.311</c:v>
                </c:pt>
                <c:pt idx="3">
                  <c:v>1788989.108</c:v>
                </c:pt>
                <c:pt idx="4">
                  <c:v>1675082.812</c:v>
                </c:pt>
                <c:pt idx="5">
                  <c:v>1794287.245</c:v>
                </c:pt>
                <c:pt idx="6">
                  <c:v>1907409.383</c:v>
                </c:pt>
                <c:pt idx="7">
                  <c:v>1316274.943</c:v>
                </c:pt>
                <c:pt idx="8">
                  <c:v>1660411.497</c:v>
                </c:pt>
                <c:pt idx="9">
                  <c:v>1794399.301</c:v>
                </c:pt>
                <c:pt idx="10">
                  <c:v>1622720.139</c:v>
                </c:pt>
                <c:pt idx="11">
                  <c:v>1766331.711</c:v>
                </c:pt>
              </c:numCache>
            </c:numRef>
          </c:val>
          <c:smooth val="0"/>
        </c:ser>
        <c:marker val="1"/>
        <c:axId val="31544315"/>
        <c:axId val="15463380"/>
      </c:lineChart>
      <c:catAx>
        <c:axId val="315443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463380"/>
        <c:crosses val="autoZero"/>
        <c:auto val="1"/>
        <c:lblOffset val="100"/>
        <c:tickLblSkip val="1"/>
        <c:noMultiLvlLbl val="0"/>
      </c:catAx>
      <c:valAx>
        <c:axId val="15463380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544315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1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ELEKTRİK ELEKTRONİK İHRACATI (Bin $)</a:t>
            </a:r>
          </a:p>
        </c:rich>
      </c:tx>
      <c:layout>
        <c:manualLayout>
          <c:xMode val="factor"/>
          <c:yMode val="factor"/>
          <c:x val="0.04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5"/>
          <c:w val="0.9"/>
          <c:h val="0.863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İHR'!$C$40:$N$40</c:f>
              <c:numCache>
                <c:ptCount val="12"/>
                <c:pt idx="0">
                  <c:v>824244.323</c:v>
                </c:pt>
                <c:pt idx="1">
                  <c:v>953794.403</c:v>
                </c:pt>
                <c:pt idx="2">
                  <c:v>1138339.833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İHR'!$C$41:$N$41</c:f>
              <c:numCache>
                <c:ptCount val="12"/>
                <c:pt idx="0">
                  <c:v>714992.828</c:v>
                </c:pt>
                <c:pt idx="1">
                  <c:v>739995.799</c:v>
                </c:pt>
                <c:pt idx="2">
                  <c:v>914873.752</c:v>
                </c:pt>
                <c:pt idx="3">
                  <c:v>862624.911</c:v>
                </c:pt>
                <c:pt idx="4">
                  <c:v>842012.663</c:v>
                </c:pt>
                <c:pt idx="5">
                  <c:v>851504.171</c:v>
                </c:pt>
                <c:pt idx="6">
                  <c:v>823934.306</c:v>
                </c:pt>
                <c:pt idx="7">
                  <c:v>960734.856</c:v>
                </c:pt>
                <c:pt idx="8">
                  <c:v>946301.306</c:v>
                </c:pt>
                <c:pt idx="9">
                  <c:v>1005135.95</c:v>
                </c:pt>
                <c:pt idx="10">
                  <c:v>984923.42</c:v>
                </c:pt>
                <c:pt idx="11">
                  <c:v>1070501.892</c:v>
                </c:pt>
              </c:numCache>
            </c:numRef>
          </c:val>
          <c:smooth val="0"/>
        </c:ser>
        <c:marker val="1"/>
        <c:axId val="4952693"/>
        <c:axId val="44574238"/>
      </c:lineChart>
      <c:catAx>
        <c:axId val="49526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4574238"/>
        <c:crosses val="autoZero"/>
        <c:auto val="1"/>
        <c:lblOffset val="100"/>
        <c:tickLblSkip val="1"/>
        <c:noMultiLvlLbl val="0"/>
      </c:catAx>
      <c:valAx>
        <c:axId val="44574238"/>
        <c:scaling>
          <c:orientation val="minMax"/>
          <c:max val="1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52693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25"/>
          <c:w val="0.1417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3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İHR'!$C$34:$N$34</c:f>
              <c:numCache>
                <c:ptCount val="12"/>
                <c:pt idx="0">
                  <c:v>1242101.47</c:v>
                </c:pt>
                <c:pt idx="1">
                  <c:v>1313486.647</c:v>
                </c:pt>
                <c:pt idx="2">
                  <c:v>1489663.763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İHR'!$C$35:$N$35</c:f>
              <c:numCache>
                <c:ptCount val="12"/>
                <c:pt idx="0">
                  <c:v>1297742.821</c:v>
                </c:pt>
                <c:pt idx="1">
                  <c:v>1289262.31</c:v>
                </c:pt>
                <c:pt idx="2">
                  <c:v>1414136.266</c:v>
                </c:pt>
                <c:pt idx="3">
                  <c:v>1393271.892</c:v>
                </c:pt>
                <c:pt idx="4">
                  <c:v>1288396.155</c:v>
                </c:pt>
                <c:pt idx="5">
                  <c:v>1472170.834</c:v>
                </c:pt>
                <c:pt idx="6">
                  <c:v>1612885.909</c:v>
                </c:pt>
                <c:pt idx="7">
                  <c:v>1498675.48</c:v>
                </c:pt>
                <c:pt idx="8">
                  <c:v>1105865.57</c:v>
                </c:pt>
                <c:pt idx="9">
                  <c:v>1316478.382</c:v>
                </c:pt>
                <c:pt idx="10">
                  <c:v>1156544.593</c:v>
                </c:pt>
                <c:pt idx="11">
                  <c:v>1341076.275</c:v>
                </c:pt>
              </c:numCache>
            </c:numRef>
          </c:val>
          <c:smooth val="0"/>
        </c:ser>
        <c:marker val="1"/>
        <c:axId val="65623823"/>
        <c:axId val="53743496"/>
      </c:lineChart>
      <c:catAx>
        <c:axId val="656238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3743496"/>
        <c:crosses val="autoZero"/>
        <c:auto val="1"/>
        <c:lblOffset val="100"/>
        <c:tickLblSkip val="1"/>
        <c:noMultiLvlLbl val="0"/>
      </c:catAx>
      <c:valAx>
        <c:axId val="53743496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62382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685"/>
          <c:w val="0.131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225"/>
          <c:h val="0.817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İHR'!$C$44:$N$44</c:f>
              <c:numCache>
                <c:ptCount val="12"/>
                <c:pt idx="0">
                  <c:v>482038.111</c:v>
                </c:pt>
                <c:pt idx="1">
                  <c:v>502165.861</c:v>
                </c:pt>
                <c:pt idx="2">
                  <c:v>579745.559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İHR'!$C$45:$N$45</c:f>
              <c:numCache>
                <c:ptCount val="12"/>
                <c:pt idx="0">
                  <c:v>506582.543</c:v>
                </c:pt>
                <c:pt idx="1">
                  <c:v>540577.834</c:v>
                </c:pt>
                <c:pt idx="2">
                  <c:v>607765.651</c:v>
                </c:pt>
                <c:pt idx="3">
                  <c:v>611352.122</c:v>
                </c:pt>
                <c:pt idx="4">
                  <c:v>591571.465</c:v>
                </c:pt>
                <c:pt idx="5">
                  <c:v>618819.365</c:v>
                </c:pt>
                <c:pt idx="6">
                  <c:v>579524.703</c:v>
                </c:pt>
                <c:pt idx="7">
                  <c:v>625344.634</c:v>
                </c:pt>
                <c:pt idx="8">
                  <c:v>584243.7</c:v>
                </c:pt>
                <c:pt idx="9">
                  <c:v>597819.82</c:v>
                </c:pt>
                <c:pt idx="10">
                  <c:v>555160.568</c:v>
                </c:pt>
                <c:pt idx="11">
                  <c:v>590532.173</c:v>
                </c:pt>
              </c:numCache>
            </c:numRef>
          </c:val>
          <c:smooth val="0"/>
        </c:ser>
        <c:marker val="1"/>
        <c:axId val="13929417"/>
        <c:axId val="58255890"/>
      </c:lineChart>
      <c:catAx>
        <c:axId val="13929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8255890"/>
        <c:crosses val="autoZero"/>
        <c:auto val="1"/>
        <c:lblOffset val="100"/>
        <c:tickLblSkip val="1"/>
        <c:noMultiLvlLbl val="0"/>
      </c:catAx>
      <c:valAx>
        <c:axId val="5825589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929417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ÇİMENTO VE TOPRAK ÜRÜNLERİ İHRACATI 
(Bin $)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5"/>
          <c:w val="0.944"/>
          <c:h val="0.806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İHR'!$C$48:$N$48</c:f>
              <c:numCache>
                <c:ptCount val="12"/>
                <c:pt idx="0">
                  <c:v>208747.002</c:v>
                </c:pt>
                <c:pt idx="1">
                  <c:v>236952.407</c:v>
                </c:pt>
                <c:pt idx="2">
                  <c:v>281785.029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İHR'!$C$49:$N$49</c:f>
              <c:numCache>
                <c:ptCount val="12"/>
                <c:pt idx="0">
                  <c:v>227620.404</c:v>
                </c:pt>
                <c:pt idx="1">
                  <c:v>230300.549</c:v>
                </c:pt>
                <c:pt idx="2">
                  <c:v>278181.986</c:v>
                </c:pt>
                <c:pt idx="3">
                  <c:v>284954.249</c:v>
                </c:pt>
                <c:pt idx="4">
                  <c:v>296178.189</c:v>
                </c:pt>
                <c:pt idx="5">
                  <c:v>279046.216</c:v>
                </c:pt>
                <c:pt idx="6">
                  <c:v>282160.358</c:v>
                </c:pt>
                <c:pt idx="7">
                  <c:v>299244.109</c:v>
                </c:pt>
                <c:pt idx="8">
                  <c:v>277304.057</c:v>
                </c:pt>
                <c:pt idx="9">
                  <c:v>277817.444</c:v>
                </c:pt>
                <c:pt idx="10">
                  <c:v>235085.38</c:v>
                </c:pt>
                <c:pt idx="11">
                  <c:v>252613.82</c:v>
                </c:pt>
              </c:numCache>
            </c:numRef>
          </c:val>
          <c:smooth val="0"/>
        </c:ser>
        <c:marker val="1"/>
        <c:axId val="54540963"/>
        <c:axId val="21106620"/>
      </c:lineChart>
      <c:catAx>
        <c:axId val="545409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21106620"/>
        <c:crosses val="autoZero"/>
        <c:auto val="1"/>
        <c:lblOffset val="100"/>
        <c:tickLblSkip val="1"/>
        <c:noMultiLvlLbl val="0"/>
      </c:catAx>
      <c:valAx>
        <c:axId val="2110662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540963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DEĞERLİ MADEN VE MÜCEVHERAT İHRACATI (1000 $)</a:t>
            </a:r>
          </a:p>
        </c:rich>
      </c:tx>
      <c:layout>
        <c:manualLayout>
          <c:xMode val="factor"/>
          <c:yMode val="factor"/>
          <c:x val="0.0837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5"/>
          <c:w val="0.9225"/>
          <c:h val="0.8312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İHR'!$A$50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İHR'!$C$50:$N$50</c:f>
              <c:numCache>
                <c:ptCount val="12"/>
                <c:pt idx="0">
                  <c:v>277051.892</c:v>
                </c:pt>
                <c:pt idx="1">
                  <c:v>135441.254</c:v>
                </c:pt>
                <c:pt idx="2">
                  <c:v>136065.907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İHR'!$C$51:$N$51</c:f>
              <c:numCache>
                <c:ptCount val="12"/>
                <c:pt idx="0">
                  <c:v>86201.078</c:v>
                </c:pt>
                <c:pt idx="1">
                  <c:v>115859.8</c:v>
                </c:pt>
                <c:pt idx="2">
                  <c:v>147466.569</c:v>
                </c:pt>
                <c:pt idx="3">
                  <c:v>130604.032</c:v>
                </c:pt>
                <c:pt idx="4">
                  <c:v>101341.903</c:v>
                </c:pt>
                <c:pt idx="5">
                  <c:v>116297.545</c:v>
                </c:pt>
                <c:pt idx="6">
                  <c:v>113757.083</c:v>
                </c:pt>
                <c:pt idx="7">
                  <c:v>106964.639</c:v>
                </c:pt>
                <c:pt idx="8">
                  <c:v>116599.338</c:v>
                </c:pt>
                <c:pt idx="9">
                  <c:v>173818.709</c:v>
                </c:pt>
                <c:pt idx="10">
                  <c:v>149331.998</c:v>
                </c:pt>
                <c:pt idx="11">
                  <c:v>116344.765</c:v>
                </c:pt>
              </c:numCache>
            </c:numRef>
          </c:val>
          <c:smooth val="0"/>
        </c:ser>
        <c:marker val="1"/>
        <c:axId val="55741853"/>
        <c:axId val="31914630"/>
      </c:lineChart>
      <c:catAx>
        <c:axId val="557418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914630"/>
        <c:crosses val="autoZero"/>
        <c:auto val="1"/>
        <c:lblOffset val="100"/>
        <c:tickLblSkip val="1"/>
        <c:noMultiLvlLbl val="0"/>
      </c:catAx>
      <c:valAx>
        <c:axId val="319146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74185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  <c:w val="0.15325"/>
          <c:h val="0.1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ÇELİK İHRACATI 
(Bin $)</a:t>
            </a:r>
          </a:p>
        </c:rich>
      </c:tx>
      <c:layout>
        <c:manualLayout>
          <c:xMode val="factor"/>
          <c:yMode val="factor"/>
          <c:x val="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İHR'!$A$56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İHR'!$C$46:$N$46</c:f>
              <c:numCache>
                <c:ptCount val="12"/>
                <c:pt idx="0">
                  <c:v>1251992.694</c:v>
                </c:pt>
                <c:pt idx="1">
                  <c:v>1368544.701</c:v>
                </c:pt>
                <c:pt idx="2">
                  <c:v>1341525.099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İHR'!$A$47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İHR'!$C$47:$N$47</c:f>
              <c:numCache>
                <c:ptCount val="12"/>
                <c:pt idx="0">
                  <c:v>973872.961</c:v>
                </c:pt>
                <c:pt idx="1">
                  <c:v>1289780.825</c:v>
                </c:pt>
                <c:pt idx="2">
                  <c:v>1385822.815</c:v>
                </c:pt>
                <c:pt idx="3">
                  <c:v>1459515.939</c:v>
                </c:pt>
                <c:pt idx="4">
                  <c:v>1334958.27</c:v>
                </c:pt>
                <c:pt idx="5">
                  <c:v>1303303.46</c:v>
                </c:pt>
                <c:pt idx="6">
                  <c:v>1240492.275</c:v>
                </c:pt>
                <c:pt idx="7">
                  <c:v>1229825.826</c:v>
                </c:pt>
                <c:pt idx="8">
                  <c:v>1274522.158</c:v>
                </c:pt>
                <c:pt idx="9">
                  <c:v>1316161.095</c:v>
                </c:pt>
                <c:pt idx="10">
                  <c:v>1124555.01</c:v>
                </c:pt>
                <c:pt idx="11">
                  <c:v>1420804.815</c:v>
                </c:pt>
              </c:numCache>
            </c:numRef>
          </c:val>
          <c:smooth val="0"/>
        </c:ser>
        <c:marker val="1"/>
        <c:axId val="18796215"/>
        <c:axId val="34948208"/>
      </c:lineChart>
      <c:catAx>
        <c:axId val="187962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948208"/>
        <c:crosses val="autoZero"/>
        <c:auto val="1"/>
        <c:lblOffset val="100"/>
        <c:tickLblSkip val="1"/>
        <c:noMultiLvlLbl val="0"/>
      </c:catAx>
      <c:valAx>
        <c:axId val="34948208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796215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1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MADENCİLİK ÜRÜNLERİ İHRACATI (Bin $)</a:t>
            </a:r>
          </a:p>
        </c:rich>
      </c:tx>
      <c:layout>
        <c:manualLayout>
          <c:xMode val="factor"/>
          <c:yMode val="factor"/>
          <c:x val="0.01625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4"/>
          <c:w val="0.9755"/>
          <c:h val="0.860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İHR'!$A$60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İHR'!$C$60:$N$60</c:f>
              <c:numCache>
                <c:ptCount val="12"/>
                <c:pt idx="0">
                  <c:v>273142.603</c:v>
                </c:pt>
                <c:pt idx="1">
                  <c:v>258449.525</c:v>
                </c:pt>
                <c:pt idx="2">
                  <c:v>306939.069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İHR'!$A$61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İHR'!$C$61:$N$61</c:f>
              <c:numCache>
                <c:ptCount val="12"/>
                <c:pt idx="0">
                  <c:v>295362.795</c:v>
                </c:pt>
                <c:pt idx="1">
                  <c:v>247055.952</c:v>
                </c:pt>
                <c:pt idx="2">
                  <c:v>281636.656</c:v>
                </c:pt>
                <c:pt idx="3">
                  <c:v>326660.522</c:v>
                </c:pt>
                <c:pt idx="4">
                  <c:v>322228.675</c:v>
                </c:pt>
                <c:pt idx="5">
                  <c:v>369518.546</c:v>
                </c:pt>
                <c:pt idx="6">
                  <c:v>354183.094</c:v>
                </c:pt>
                <c:pt idx="7">
                  <c:v>351392.926</c:v>
                </c:pt>
                <c:pt idx="8">
                  <c:v>321874.477</c:v>
                </c:pt>
                <c:pt idx="9">
                  <c:v>335241.055</c:v>
                </c:pt>
                <c:pt idx="10">
                  <c:v>325987.648</c:v>
                </c:pt>
                <c:pt idx="11">
                  <c:v>345240.523</c:v>
                </c:pt>
              </c:numCache>
            </c:numRef>
          </c:val>
          <c:smooth val="0"/>
        </c:ser>
        <c:marker val="1"/>
        <c:axId val="46098417"/>
        <c:axId val="12232570"/>
      </c:lineChart>
      <c:catAx>
        <c:axId val="46098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232570"/>
        <c:crosses val="autoZero"/>
        <c:auto val="1"/>
        <c:lblOffset val="100"/>
        <c:tickLblSkip val="1"/>
        <c:noMultiLvlLbl val="0"/>
      </c:catAx>
      <c:valAx>
        <c:axId val="12232570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098417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TOPLAM İHRACAT, 2011-2012
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5"/>
          <c:w val="0.9255"/>
          <c:h val="0.7955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İHR'!$C$72:$D$72</c:f>
              <c:numCache>
                <c:ptCount val="2"/>
                <c:pt idx="0">
                  <c:v>10360102.64</c:v>
                </c:pt>
                <c:pt idx="1">
                  <c:v>11776599.8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İHR'!$A$71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İHR'!$C$70:$N$70</c:f>
              <c:numCache>
                <c:ptCount val="12"/>
                <c:pt idx="0">
                  <c:v>7828748.057999998</c:v>
                </c:pt>
                <c:pt idx="1">
                  <c:v>8263237.813999999</c:v>
                </c:pt>
                <c:pt idx="2">
                  <c:v>9886488.171</c:v>
                </c:pt>
                <c:pt idx="3">
                  <c:v>9396006.654000003</c:v>
                </c:pt>
                <c:pt idx="4">
                  <c:v>9799958.117000002</c:v>
                </c:pt>
                <c:pt idx="5">
                  <c:v>9542907.644000003</c:v>
                </c:pt>
                <c:pt idx="6">
                  <c:v>9564682.545</c:v>
                </c:pt>
                <c:pt idx="7">
                  <c:v>8523451.973000003</c:v>
                </c:pt>
                <c:pt idx="8">
                  <c:v>8909230.521</c:v>
                </c:pt>
                <c:pt idx="9">
                  <c:v>10963586.270000001</c:v>
                </c:pt>
                <c:pt idx="10">
                  <c:v>9382369.718</c:v>
                </c:pt>
                <c:pt idx="11">
                  <c:v>11822551.699000007</c:v>
                </c:pt>
              </c:numCache>
            </c:numRef>
          </c:val>
          <c:smooth val="0"/>
        </c:ser>
        <c:marker val="1"/>
        <c:axId val="47048877"/>
        <c:axId val="20786710"/>
      </c:lineChart>
      <c:catAx>
        <c:axId val="47048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786710"/>
        <c:crosses val="autoZero"/>
        <c:auto val="1"/>
        <c:lblOffset val="100"/>
        <c:tickLblSkip val="1"/>
        <c:noMultiLvlLbl val="0"/>
      </c:catAx>
      <c:valAx>
        <c:axId val="207867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04887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6"/>
          <c:w val="0.142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GEMİ VE YAT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24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35"/>
          <c:w val="0.975"/>
          <c:h val="0.86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İHR'!$A$38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İHR'!$C$38:$N$38</c:f>
              <c:numCache>
                <c:ptCount val="12"/>
                <c:pt idx="0">
                  <c:v>36044.451</c:v>
                </c:pt>
                <c:pt idx="1">
                  <c:v>112328.354</c:v>
                </c:pt>
                <c:pt idx="2">
                  <c:v>94217.595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İHR'!$A$39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İHR'!$C$39:$N$39</c:f>
              <c:numCache>
                <c:ptCount val="12"/>
                <c:pt idx="0">
                  <c:v>70099.577</c:v>
                </c:pt>
                <c:pt idx="1">
                  <c:v>74547.076</c:v>
                </c:pt>
                <c:pt idx="2">
                  <c:v>166486.422</c:v>
                </c:pt>
                <c:pt idx="3">
                  <c:v>235073.948</c:v>
                </c:pt>
                <c:pt idx="4">
                  <c:v>86505.973</c:v>
                </c:pt>
                <c:pt idx="5">
                  <c:v>123561.78</c:v>
                </c:pt>
                <c:pt idx="6">
                  <c:v>233418.632</c:v>
                </c:pt>
                <c:pt idx="7">
                  <c:v>60631.329</c:v>
                </c:pt>
                <c:pt idx="8">
                  <c:v>82931.339</c:v>
                </c:pt>
                <c:pt idx="9">
                  <c:v>82872.814</c:v>
                </c:pt>
                <c:pt idx="10">
                  <c:v>36214.662</c:v>
                </c:pt>
                <c:pt idx="11">
                  <c:v>78681.887</c:v>
                </c:pt>
              </c:numCache>
            </c:numRef>
          </c:val>
          <c:smooth val="0"/>
        </c:ser>
        <c:marker val="1"/>
        <c:axId val="42984267"/>
        <c:axId val="51314084"/>
      </c:lineChart>
      <c:catAx>
        <c:axId val="429842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314084"/>
        <c:crosses val="autoZero"/>
        <c:auto val="1"/>
        <c:lblOffset val="100"/>
        <c:tickLblSkip val="1"/>
        <c:noMultiLvlLbl val="0"/>
      </c:catAx>
      <c:valAx>
        <c:axId val="51314084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984267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SAVUNMA SANAYİİ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-0.0162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124"/>
          <c:w val="0.963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İHR'!$A$52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İHR'!$C$52:$N$52</c:f>
              <c:numCache>
                <c:ptCount val="12"/>
                <c:pt idx="0">
                  <c:v>60045.143</c:v>
                </c:pt>
                <c:pt idx="1">
                  <c:v>64061.067</c:v>
                </c:pt>
                <c:pt idx="2">
                  <c:v>123633.86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İHR'!$A$53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İHR'!$C$53:$N$53</c:f>
              <c:numCache>
                <c:ptCount val="12"/>
                <c:pt idx="0">
                  <c:v>16008.204</c:v>
                </c:pt>
                <c:pt idx="1">
                  <c:v>23810.594</c:v>
                </c:pt>
                <c:pt idx="2">
                  <c:v>30059.71</c:v>
                </c:pt>
                <c:pt idx="3">
                  <c:v>20448.591</c:v>
                </c:pt>
                <c:pt idx="4">
                  <c:v>26316.739</c:v>
                </c:pt>
                <c:pt idx="5">
                  <c:v>47117.505</c:v>
                </c:pt>
                <c:pt idx="6">
                  <c:v>33419.767</c:v>
                </c:pt>
                <c:pt idx="7">
                  <c:v>24958.747</c:v>
                </c:pt>
                <c:pt idx="8">
                  <c:v>19871.008</c:v>
                </c:pt>
                <c:pt idx="9">
                  <c:v>39356.691</c:v>
                </c:pt>
                <c:pt idx="10">
                  <c:v>34919.924</c:v>
                </c:pt>
                <c:pt idx="11">
                  <c:v>98537.847</c:v>
                </c:pt>
              </c:numCache>
            </c:numRef>
          </c:val>
          <c:smooth val="0"/>
        </c:ser>
        <c:marker val="1"/>
        <c:axId val="59173573"/>
        <c:axId val="62800110"/>
      </c:lineChart>
      <c:catAx>
        <c:axId val="591735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800110"/>
        <c:crosses val="autoZero"/>
        <c:auto val="1"/>
        <c:lblOffset val="100"/>
        <c:tickLblSkip val="1"/>
        <c:noMultiLvlLbl val="0"/>
      </c:catAx>
      <c:valAx>
        <c:axId val="628001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17357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İKLİMLENDİRME SANAYİ 
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İHRACATI (Bin $)</a:t>
            </a:r>
          </a:p>
        </c:rich>
      </c:tx>
      <c:layout>
        <c:manualLayout>
          <c:xMode val="factor"/>
          <c:yMode val="factor"/>
          <c:x val="-0.0977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24"/>
          <c:w val="0.975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İHR'!$A$54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İHR'!$C$54:$N$54</c:f>
              <c:numCache>
                <c:ptCount val="12"/>
                <c:pt idx="0">
                  <c:v>257749.883</c:v>
                </c:pt>
                <c:pt idx="1">
                  <c:v>291671.086</c:v>
                </c:pt>
                <c:pt idx="2">
                  <c:v>351815.511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İHR'!$A$55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İHR'!$C$55:$N$55</c:f>
              <c:numCache>
                <c:ptCount val="12"/>
                <c:pt idx="0">
                  <c:v>246972.415</c:v>
                </c:pt>
                <c:pt idx="1">
                  <c:v>284189.14</c:v>
                </c:pt>
                <c:pt idx="2">
                  <c:v>353992.262</c:v>
                </c:pt>
                <c:pt idx="3">
                  <c:v>364524.735</c:v>
                </c:pt>
                <c:pt idx="4">
                  <c:v>337519.794</c:v>
                </c:pt>
                <c:pt idx="5">
                  <c:v>351597.506</c:v>
                </c:pt>
                <c:pt idx="6">
                  <c:v>307924.401</c:v>
                </c:pt>
                <c:pt idx="7">
                  <c:v>326081.007</c:v>
                </c:pt>
                <c:pt idx="8">
                  <c:v>300093.794</c:v>
                </c:pt>
                <c:pt idx="9">
                  <c:v>321949.645</c:v>
                </c:pt>
                <c:pt idx="10">
                  <c:v>283805.909</c:v>
                </c:pt>
                <c:pt idx="11">
                  <c:v>311545.863</c:v>
                </c:pt>
              </c:numCache>
            </c:numRef>
          </c:val>
          <c:smooth val="0"/>
        </c:ser>
        <c:marker val="1"/>
        <c:axId val="28330079"/>
        <c:axId val="53644120"/>
      </c:lineChart>
      <c:catAx>
        <c:axId val="283300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644120"/>
        <c:crosses val="autoZero"/>
        <c:auto val="1"/>
        <c:lblOffset val="100"/>
        <c:tickLblSkip val="1"/>
        <c:noMultiLvlLbl val="0"/>
      </c:catAx>
      <c:valAx>
        <c:axId val="53644120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330079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AYLAR BAZINDA TARIM İHRACATI, 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0625"/>
          <c:h val="0.85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İHR'!$C$3:$N$3</c:f>
              <c:numCache>
                <c:ptCount val="12"/>
                <c:pt idx="0">
                  <c:v>1392157.215</c:v>
                </c:pt>
                <c:pt idx="1">
                  <c:v>1347938.855</c:v>
                </c:pt>
                <c:pt idx="2">
                  <c:v>1477195.374</c:v>
                </c:pt>
                <c:pt idx="3">
                  <c:v>1323502.034</c:v>
                </c:pt>
                <c:pt idx="4">
                  <c:v>1378860.87</c:v>
                </c:pt>
                <c:pt idx="5">
                  <c:v>1365499.948</c:v>
                </c:pt>
                <c:pt idx="6">
                  <c:v>1360818.793</c:v>
                </c:pt>
                <c:pt idx="7">
                  <c:v>1418143.461</c:v>
                </c:pt>
                <c:pt idx="8">
                  <c:v>1477816.106</c:v>
                </c:pt>
                <c:pt idx="9">
                  <c:v>1766862.824</c:v>
                </c:pt>
                <c:pt idx="10">
                  <c:v>1705800.37</c:v>
                </c:pt>
                <c:pt idx="11">
                  <c:v>1872627.818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İHR'!$A$2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İHR'!$C$2:$N$2</c:f>
              <c:numCache>
                <c:ptCount val="12"/>
                <c:pt idx="0">
                  <c:v>1519124.611</c:v>
                </c:pt>
                <c:pt idx="1">
                  <c:v>1543507.382</c:v>
                </c:pt>
                <c:pt idx="2">
                  <c:v>1675883.421</c:v>
                </c:pt>
              </c:numCache>
            </c:numRef>
          </c:val>
          <c:smooth val="0"/>
        </c:ser>
        <c:marker val="1"/>
        <c:axId val="52862663"/>
        <c:axId val="6001920"/>
      </c:lineChart>
      <c:catAx>
        <c:axId val="52862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01920"/>
        <c:crosses val="autoZero"/>
        <c:auto val="1"/>
        <c:lblOffset val="100"/>
        <c:tickLblSkip val="1"/>
        <c:noMultiLvlLbl val="0"/>
      </c:catAx>
      <c:valAx>
        <c:axId val="600192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86266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8"/>
          <c:h val="0.1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AYLIK İHRACAT RAKAMLARINDAKİ DEĞİŞİM, 2004-2009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325"/>
          <c:w val="0.84725"/>
          <c:h val="0.7585"/>
        </c:manualLayout>
      </c:layout>
      <c:lineChart>
        <c:grouping val="standard"/>
        <c:varyColors val="0"/>
        <c:ser>
          <c:idx val="3"/>
          <c:order val="0"/>
          <c:tx>
            <c:v>2004</c:v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İHR'!$C$64:$N$64</c:f>
              <c:numCache>
                <c:ptCount val="12"/>
                <c:pt idx="0">
                  <c:v>4619660.84</c:v>
                </c:pt>
                <c:pt idx="1">
                  <c:v>3664503.0430000005</c:v>
                </c:pt>
                <c:pt idx="2">
                  <c:v>5218042.176999998</c:v>
                </c:pt>
                <c:pt idx="3">
                  <c:v>5072462.993999997</c:v>
                </c:pt>
                <c:pt idx="4">
                  <c:v>5170061.604999999</c:v>
                </c:pt>
                <c:pt idx="5">
                  <c:v>5284383.285999999</c:v>
                </c:pt>
                <c:pt idx="6">
                  <c:v>5632138.798</c:v>
                </c:pt>
                <c:pt idx="7">
                  <c:v>4707491.283999999</c:v>
                </c:pt>
                <c:pt idx="8">
                  <c:v>5656283.520999999</c:v>
                </c:pt>
                <c:pt idx="9">
                  <c:v>5867342.121</c:v>
                </c:pt>
                <c:pt idx="10">
                  <c:v>5733908.976</c:v>
                </c:pt>
                <c:pt idx="11">
                  <c:v>6540874.174999999</c:v>
                </c:pt>
              </c:numCache>
            </c:numRef>
          </c:val>
          <c:smooth val="0"/>
        </c:ser>
        <c:ser>
          <c:idx val="4"/>
          <c:order val="1"/>
          <c:tx>
            <c:v>2005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İHR'!$C$65:$N$65</c:f>
              <c:numCache>
                <c:ptCount val="12"/>
                <c:pt idx="0">
                  <c:v>4997279.724</c:v>
                </c:pt>
                <c:pt idx="1">
                  <c:v>5651741.2519999975</c:v>
                </c:pt>
                <c:pt idx="2">
                  <c:v>6591859.217999999</c:v>
                </c:pt>
                <c:pt idx="3">
                  <c:v>6128131.877999999</c:v>
                </c:pt>
                <c:pt idx="4">
                  <c:v>5977226.217</c:v>
                </c:pt>
                <c:pt idx="5">
                  <c:v>6038534.367</c:v>
                </c:pt>
                <c:pt idx="6">
                  <c:v>5763466.353000001</c:v>
                </c:pt>
                <c:pt idx="7">
                  <c:v>5552867.211999998</c:v>
                </c:pt>
                <c:pt idx="8">
                  <c:v>6814268.940999999</c:v>
                </c:pt>
                <c:pt idx="9">
                  <c:v>6772178.569</c:v>
                </c:pt>
                <c:pt idx="10">
                  <c:v>5942575.782000001</c:v>
                </c:pt>
                <c:pt idx="11">
                  <c:v>7246278.630000002</c:v>
                </c:pt>
              </c:numCache>
            </c:numRef>
          </c:val>
          <c:smooth val="0"/>
        </c:ser>
        <c:ser>
          <c:idx val="0"/>
          <c:order val="2"/>
          <c:tx>
            <c:v>2006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İHR'!$C$66:$N$66</c:f>
              <c:numCache>
                <c:ptCount val="12"/>
                <c:pt idx="0">
                  <c:v>5133048.880999998</c:v>
                </c:pt>
                <c:pt idx="1">
                  <c:v>6058251.279</c:v>
                </c:pt>
                <c:pt idx="2">
                  <c:v>7411101.658999997</c:v>
                </c:pt>
                <c:pt idx="3">
                  <c:v>6456090.261000001</c:v>
                </c:pt>
                <c:pt idx="4">
                  <c:v>7041543.246999999</c:v>
                </c:pt>
                <c:pt idx="5">
                  <c:v>7815434.6219999995</c:v>
                </c:pt>
                <c:pt idx="6">
                  <c:v>7067411.478999999</c:v>
                </c:pt>
                <c:pt idx="7">
                  <c:v>6811202.410000001</c:v>
                </c:pt>
                <c:pt idx="8">
                  <c:v>7606551.095</c:v>
                </c:pt>
                <c:pt idx="9">
                  <c:v>6888812.549000001</c:v>
                </c:pt>
                <c:pt idx="10">
                  <c:v>8641474.556000004</c:v>
                </c:pt>
                <c:pt idx="11">
                  <c:v>8603753.479999999</c:v>
                </c:pt>
              </c:numCache>
            </c:numRef>
          </c:val>
          <c:smooth val="0"/>
        </c:ser>
        <c:ser>
          <c:idx val="1"/>
          <c:order val="3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İHR'!$C$67:$N$67</c:f>
              <c:numCache>
                <c:ptCount val="12"/>
                <c:pt idx="0">
                  <c:v>6564559.7930000005</c:v>
                </c:pt>
                <c:pt idx="1">
                  <c:v>7656951.608</c:v>
                </c:pt>
                <c:pt idx="2">
                  <c:v>8957851.621000005</c:v>
                </c:pt>
                <c:pt idx="3">
                  <c:v>8313312.004999998</c:v>
                </c:pt>
                <c:pt idx="4">
                  <c:v>9147620.042000001</c:v>
                </c:pt>
                <c:pt idx="5">
                  <c:v>8980247.437</c:v>
                </c:pt>
                <c:pt idx="6">
                  <c:v>8937741.591000002</c:v>
                </c:pt>
                <c:pt idx="7">
                  <c:v>8736689.092000002</c:v>
                </c:pt>
                <c:pt idx="8">
                  <c:v>9038743.896</c:v>
                </c:pt>
                <c:pt idx="9">
                  <c:v>9895216.622</c:v>
                </c:pt>
                <c:pt idx="10">
                  <c:v>11318798.219999997</c:v>
                </c:pt>
                <c:pt idx="11">
                  <c:v>9724017.977000004</c:v>
                </c:pt>
              </c:numCache>
            </c:numRef>
          </c:val>
          <c:smooth val="0"/>
        </c:ser>
        <c:ser>
          <c:idx val="2"/>
          <c:order val="4"/>
          <c:tx>
            <c:v>2008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İHR'!$C$68:$N$68</c:f>
              <c:numCache>
                <c:ptCount val="12"/>
                <c:pt idx="0">
                  <c:v>10632207.041</c:v>
                </c:pt>
                <c:pt idx="1">
                  <c:v>11077899.120000005</c:v>
                </c:pt>
                <c:pt idx="2">
                  <c:v>11428587.234000001</c:v>
                </c:pt>
                <c:pt idx="3">
                  <c:v>11363963.502999999</c:v>
                </c:pt>
                <c:pt idx="4">
                  <c:v>12477968.7</c:v>
                </c:pt>
                <c:pt idx="5">
                  <c:v>11770634.384000003</c:v>
                </c:pt>
                <c:pt idx="6">
                  <c:v>12595426.862999996</c:v>
                </c:pt>
                <c:pt idx="7">
                  <c:v>11046830.086</c:v>
                </c:pt>
                <c:pt idx="8">
                  <c:v>12793148.033999996</c:v>
                </c:pt>
                <c:pt idx="9">
                  <c:v>9722708.79</c:v>
                </c:pt>
                <c:pt idx="10">
                  <c:v>9395872.897000004</c:v>
                </c:pt>
                <c:pt idx="11">
                  <c:v>7721948.974000001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İHR'!$C$69:$N$69</c:f>
              <c:numCache>
                <c:ptCount val="12"/>
                <c:pt idx="0">
                  <c:v>7884493.524000002</c:v>
                </c:pt>
                <c:pt idx="1">
                  <c:v>8435115.834</c:v>
                </c:pt>
                <c:pt idx="2">
                  <c:v>8155485.081</c:v>
                </c:pt>
                <c:pt idx="3">
                  <c:v>7561696.282999998</c:v>
                </c:pt>
                <c:pt idx="4">
                  <c:v>7346407.528000003</c:v>
                </c:pt>
                <c:pt idx="5">
                  <c:v>8329692.782999998</c:v>
                </c:pt>
                <c:pt idx="6">
                  <c:v>9055733.670999995</c:v>
                </c:pt>
                <c:pt idx="7">
                  <c:v>7839908.841999998</c:v>
                </c:pt>
                <c:pt idx="8">
                  <c:v>8480708.387</c:v>
                </c:pt>
                <c:pt idx="9">
                  <c:v>10095768.030000005</c:v>
                </c:pt>
                <c:pt idx="10">
                  <c:v>8903010.773</c:v>
                </c:pt>
                <c:pt idx="11">
                  <c:v>10054591.867</c:v>
                </c:pt>
              </c:numCache>
            </c:numRef>
          </c:val>
          <c:smooth val="0"/>
        </c:ser>
        <c:ser>
          <c:idx val="6"/>
          <c:order val="6"/>
          <c:tx>
            <c:v>2010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İHR'!$C$70:$N$70</c:f>
              <c:numCache>
                <c:ptCount val="12"/>
                <c:pt idx="0">
                  <c:v>7828748.057999998</c:v>
                </c:pt>
                <c:pt idx="1">
                  <c:v>8263237.813999999</c:v>
                </c:pt>
                <c:pt idx="2">
                  <c:v>9886488.171</c:v>
                </c:pt>
                <c:pt idx="3">
                  <c:v>9396006.654000003</c:v>
                </c:pt>
                <c:pt idx="4">
                  <c:v>9799958.117000002</c:v>
                </c:pt>
                <c:pt idx="5">
                  <c:v>9542907.644000003</c:v>
                </c:pt>
                <c:pt idx="6">
                  <c:v>9564682.545</c:v>
                </c:pt>
                <c:pt idx="7">
                  <c:v>8523451.973000003</c:v>
                </c:pt>
                <c:pt idx="8">
                  <c:v>8909230.521</c:v>
                </c:pt>
                <c:pt idx="9">
                  <c:v>10963586.270000001</c:v>
                </c:pt>
                <c:pt idx="10">
                  <c:v>9382369.718</c:v>
                </c:pt>
                <c:pt idx="11">
                  <c:v>11822551.699000007</c:v>
                </c:pt>
              </c:numCache>
            </c:numRef>
          </c:val>
          <c:smooth val="0"/>
        </c:ser>
        <c:ser>
          <c:idx val="7"/>
          <c:order val="7"/>
          <c:tx>
            <c:v>2011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İHR'!$C$71:$N$71</c:f>
              <c:numCache>
                <c:ptCount val="12"/>
                <c:pt idx="0">
                  <c:v>9551189.36</c:v>
                </c:pt>
                <c:pt idx="1">
                  <c:v>10059447.513</c:v>
                </c:pt>
                <c:pt idx="2">
                  <c:v>11811939.456</c:v>
                </c:pt>
                <c:pt idx="3">
                  <c:v>11873940.921</c:v>
                </c:pt>
                <c:pt idx="4">
                  <c:v>10944490.104</c:v>
                </c:pt>
                <c:pt idx="5">
                  <c:v>11353317.719</c:v>
                </c:pt>
                <c:pt idx="6">
                  <c:v>11864909.003</c:v>
                </c:pt>
                <c:pt idx="7">
                  <c:v>11248235.572</c:v>
                </c:pt>
                <c:pt idx="8">
                  <c:v>10755202.238</c:v>
                </c:pt>
                <c:pt idx="9">
                  <c:v>11917896.63</c:v>
                </c:pt>
                <c:pt idx="10">
                  <c:v>11090009.048</c:v>
                </c:pt>
                <c:pt idx="11">
                  <c:v>12483784.031</c:v>
                </c:pt>
              </c:numCache>
            </c:numRef>
          </c:val>
          <c:smooth val="0"/>
        </c:ser>
        <c:marker val="1"/>
        <c:axId val="54017281"/>
        <c:axId val="16393482"/>
      </c:lineChart>
      <c:catAx>
        <c:axId val="540172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393482"/>
        <c:crosses val="autoZero"/>
        <c:auto val="1"/>
        <c:lblOffset val="100"/>
        <c:tickLblSkip val="1"/>
        <c:noMultiLvlLbl val="0"/>
      </c:catAx>
      <c:valAx>
        <c:axId val="163934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BİN DOLAR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01728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2975"/>
          <c:w val="0.087"/>
          <c:h val="0.4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YILLAR İTİBARİYLE TÜRKİYE İHRACATI 2002-2012 (1000 $)</a:t>
            </a:r>
          </a:p>
        </c:rich>
      </c:tx>
      <c:layout>
        <c:manualLayout>
          <c:xMode val="factor"/>
          <c:yMode val="factor"/>
          <c:x val="-0.02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9325"/>
          <c:w val="0.9557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'2002-2012 AYLIK İHR'!$A$62:$A$72</c:f>
              <c:strCache>
                <c:ptCount val="1"/>
                <c:pt idx="0">
                  <c:v>2002 2003 2004 2005 2006 2007 2008 2009 2010 2011 2012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'2002-2012 AYLIK İHR'!$A$62:$A$72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'2002-2012 AYLIK İHR'!$O$62:$O$72</c:f>
              <c:numCache>
                <c:ptCount val="11"/>
                <c:pt idx="0">
                  <c:v>36059089.029</c:v>
                </c:pt>
                <c:pt idx="1">
                  <c:v>47252836.302000016</c:v>
                </c:pt>
                <c:pt idx="2">
                  <c:v>63167152.81999999</c:v>
                </c:pt>
                <c:pt idx="3">
                  <c:v>73476408.14299999</c:v>
                </c:pt>
                <c:pt idx="4">
                  <c:v>85534675.518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134954361.595</c:v>
                </c:pt>
                <c:pt idx="10">
                  <c:v>34744886.371020004</c:v>
                </c:pt>
              </c:numCache>
            </c:numRef>
          </c:val>
        </c:ser>
        <c:axId val="13323611"/>
        <c:axId val="52803636"/>
      </c:barChart>
      <c:catAx>
        <c:axId val="133236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2803636"/>
        <c:crosses val="autoZero"/>
        <c:auto val="1"/>
        <c:lblOffset val="100"/>
        <c:tickLblSkip val="1"/>
        <c:noMultiLvlLbl val="0"/>
      </c:catAx>
      <c:valAx>
        <c:axId val="52803636"/>
        <c:scaling>
          <c:orientation val="minMax"/>
          <c:max val="150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13323611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75E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HUBUBAT BAKLİYAT VE YAĞLI TOHUMLAR İHRACATI     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61"/>
          <c:w val="0.956"/>
          <c:h val="0.830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İHR'!$C$4:$N$4</c:f>
              <c:numCache>
                <c:ptCount val="12"/>
                <c:pt idx="0">
                  <c:v>472780.567</c:v>
                </c:pt>
                <c:pt idx="1">
                  <c:v>500155.064</c:v>
                </c:pt>
                <c:pt idx="2">
                  <c:v>535704.678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noFill/>
              <a:ln>
                <a:noFill/>
              </a:ln>
            </c:spPr>
          </c:marker>
          <c:val>
            <c:numRef>
              <c:f>'2002-2012 AYLIK İHR'!$C$5:$N$5</c:f>
              <c:numCache>
                <c:ptCount val="12"/>
                <c:pt idx="0">
                  <c:v>387943.706</c:v>
                </c:pt>
                <c:pt idx="1">
                  <c:v>381463.528</c:v>
                </c:pt>
                <c:pt idx="2">
                  <c:v>438873.956</c:v>
                </c:pt>
                <c:pt idx="3">
                  <c:v>379596.218</c:v>
                </c:pt>
                <c:pt idx="4">
                  <c:v>461757.034</c:v>
                </c:pt>
                <c:pt idx="5">
                  <c:v>475282.803</c:v>
                </c:pt>
                <c:pt idx="6">
                  <c:v>454903.536</c:v>
                </c:pt>
                <c:pt idx="7">
                  <c:v>488914.711</c:v>
                </c:pt>
                <c:pt idx="8">
                  <c:v>454248.394</c:v>
                </c:pt>
                <c:pt idx="9">
                  <c:v>476037.81</c:v>
                </c:pt>
                <c:pt idx="10">
                  <c:v>490212.962</c:v>
                </c:pt>
                <c:pt idx="11">
                  <c:v>569793.57</c:v>
                </c:pt>
              </c:numCache>
            </c:numRef>
          </c:val>
          <c:smooth val="0"/>
        </c:ser>
        <c:marker val="1"/>
        <c:axId val="5470677"/>
        <c:axId val="49236094"/>
      </c:lineChart>
      <c:catAx>
        <c:axId val="5470677"/>
        <c:scaling>
          <c:orientation val="minMax"/>
        </c:scaling>
        <c:axPos val="b"/>
        <c:delete val="0"/>
        <c:numFmt formatCode="#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236094"/>
        <c:crosses val="autoZero"/>
        <c:auto val="1"/>
        <c:lblOffset val="100"/>
        <c:tickLblSkip val="1"/>
        <c:noMultiLvlLbl val="0"/>
      </c:catAx>
      <c:valAx>
        <c:axId val="49236094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70677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05"/>
          <c:y val="0.85725"/>
          <c:w val="0.141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YAŞ MEYVE SEBZE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İHR'!$C$6:$N$6</c:f>
              <c:numCache>
                <c:ptCount val="12"/>
                <c:pt idx="0">
                  <c:v>194836.654</c:v>
                </c:pt>
                <c:pt idx="1">
                  <c:v>179726.696</c:v>
                </c:pt>
                <c:pt idx="2">
                  <c:v>194560.834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İHR'!$C$5:$N$5</c:f>
              <c:numCache>
                <c:ptCount val="12"/>
                <c:pt idx="0">
                  <c:v>387943.706</c:v>
                </c:pt>
                <c:pt idx="1">
                  <c:v>381463.528</c:v>
                </c:pt>
                <c:pt idx="2">
                  <c:v>438873.956</c:v>
                </c:pt>
                <c:pt idx="3">
                  <c:v>379596.218</c:v>
                </c:pt>
                <c:pt idx="4">
                  <c:v>461757.034</c:v>
                </c:pt>
                <c:pt idx="5">
                  <c:v>475282.803</c:v>
                </c:pt>
                <c:pt idx="6">
                  <c:v>454903.536</c:v>
                </c:pt>
                <c:pt idx="7">
                  <c:v>488914.711</c:v>
                </c:pt>
                <c:pt idx="8">
                  <c:v>454248.394</c:v>
                </c:pt>
                <c:pt idx="9">
                  <c:v>476037.81</c:v>
                </c:pt>
                <c:pt idx="10">
                  <c:v>490212.962</c:v>
                </c:pt>
                <c:pt idx="11">
                  <c:v>569793.57</c:v>
                </c:pt>
              </c:numCache>
            </c:numRef>
          </c:val>
          <c:smooth val="0"/>
        </c:ser>
        <c:marker val="1"/>
        <c:axId val="40471663"/>
        <c:axId val="28700648"/>
      </c:lineChart>
      <c:catAx>
        <c:axId val="40471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700648"/>
        <c:crosses val="autoZero"/>
        <c:auto val="1"/>
        <c:lblOffset val="100"/>
        <c:tickLblSkip val="1"/>
        <c:noMultiLvlLbl val="0"/>
      </c:catAx>
      <c:valAx>
        <c:axId val="2870064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47166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39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MEYVE SEBZE MAMULLERİ İHRACATI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515"/>
          <c:h val="0.874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İHR'!$C$8:$N$8</c:f>
              <c:numCache>
                <c:ptCount val="12"/>
                <c:pt idx="0">
                  <c:v>93871.517</c:v>
                </c:pt>
                <c:pt idx="1">
                  <c:v>91292.792</c:v>
                </c:pt>
                <c:pt idx="2">
                  <c:v>103260.353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İHR'!$C$9:$N$9</c:f>
              <c:numCache>
                <c:ptCount val="12"/>
                <c:pt idx="0">
                  <c:v>86819.777</c:v>
                </c:pt>
                <c:pt idx="1">
                  <c:v>82730.777</c:v>
                </c:pt>
                <c:pt idx="2">
                  <c:v>94665.038</c:v>
                </c:pt>
                <c:pt idx="3">
                  <c:v>83318.818</c:v>
                </c:pt>
                <c:pt idx="4">
                  <c:v>84775.491</c:v>
                </c:pt>
                <c:pt idx="5">
                  <c:v>87594.397</c:v>
                </c:pt>
                <c:pt idx="6">
                  <c:v>86109.084</c:v>
                </c:pt>
                <c:pt idx="7">
                  <c:v>101545.315</c:v>
                </c:pt>
                <c:pt idx="8">
                  <c:v>115380.083</c:v>
                </c:pt>
                <c:pt idx="9">
                  <c:v>123852.494</c:v>
                </c:pt>
                <c:pt idx="10">
                  <c:v>138694.662</c:v>
                </c:pt>
                <c:pt idx="11">
                  <c:v>119269.227</c:v>
                </c:pt>
              </c:numCache>
            </c:numRef>
          </c:val>
          <c:smooth val="0"/>
        </c:ser>
        <c:marker val="1"/>
        <c:axId val="56979241"/>
        <c:axId val="43051122"/>
      </c:lineChart>
      <c:catAx>
        <c:axId val="569792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43051122"/>
        <c:crosses val="autoZero"/>
        <c:auto val="1"/>
        <c:lblOffset val="100"/>
        <c:tickLblSkip val="1"/>
        <c:noMultiLvlLbl val="0"/>
      </c:catAx>
      <c:valAx>
        <c:axId val="4305112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5697924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65"/>
          <c:w val="0.139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Relationship Id="rId11" Type="http://schemas.openxmlformats.org/officeDocument/2006/relationships/chart" Target="/xl/charts/chart30.xml" /><Relationship Id="rId12" Type="http://schemas.openxmlformats.org/officeDocument/2006/relationships/chart" Target="/xl/charts/chart31.xml" /><Relationship Id="rId13" Type="http://schemas.openxmlformats.org/officeDocument/2006/relationships/chart" Target="/xl/charts/chart3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2238375</xdr:colOff>
      <xdr:row>3</xdr:row>
      <xdr:rowOff>85725</xdr:rowOff>
    </xdr:to>
    <xdr:pic>
      <xdr:nvPicPr>
        <xdr:cNvPr id="1" name="Picture 198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68</xdr:row>
      <xdr:rowOff>47625</xdr:rowOff>
    </xdr:from>
    <xdr:to>
      <xdr:col>6</xdr:col>
      <xdr:colOff>133350</xdr:colOff>
      <xdr:row>84</xdr:row>
      <xdr:rowOff>9525</xdr:rowOff>
    </xdr:to>
    <xdr:graphicFrame>
      <xdr:nvGraphicFramePr>
        <xdr:cNvPr id="2" name="Chart 18"/>
        <xdr:cNvGraphicFramePr/>
      </xdr:nvGraphicFramePr>
      <xdr:xfrm>
        <a:off x="0" y="112014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48</xdr:row>
      <xdr:rowOff>123825</xdr:rowOff>
    </xdr:from>
    <xdr:to>
      <xdr:col>6</xdr:col>
      <xdr:colOff>161925</xdr:colOff>
      <xdr:row>64</xdr:row>
      <xdr:rowOff>152400</xdr:rowOff>
    </xdr:to>
    <xdr:graphicFrame>
      <xdr:nvGraphicFramePr>
        <xdr:cNvPr id="4" name="Chart 20"/>
        <xdr:cNvGraphicFramePr/>
      </xdr:nvGraphicFramePr>
      <xdr:xfrm>
        <a:off x="38100" y="8039100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</xdr:colOff>
      <xdr:row>85</xdr:row>
      <xdr:rowOff>47625</xdr:rowOff>
    </xdr:from>
    <xdr:to>
      <xdr:col>6</xdr:col>
      <xdr:colOff>171450</xdr:colOff>
      <xdr:row>101</xdr:row>
      <xdr:rowOff>9525</xdr:rowOff>
    </xdr:to>
    <xdr:graphicFrame>
      <xdr:nvGraphicFramePr>
        <xdr:cNvPr id="6" name="Chart 22"/>
        <xdr:cNvGraphicFramePr/>
      </xdr:nvGraphicFramePr>
      <xdr:xfrm>
        <a:off x="38100" y="1395412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38100</xdr:colOff>
      <xdr:row>101</xdr:row>
      <xdr:rowOff>152400</xdr:rowOff>
    </xdr:from>
    <xdr:to>
      <xdr:col>6</xdr:col>
      <xdr:colOff>171450</xdr:colOff>
      <xdr:row>117</xdr:row>
      <xdr:rowOff>114300</xdr:rowOff>
    </xdr:to>
    <xdr:graphicFrame>
      <xdr:nvGraphicFramePr>
        <xdr:cNvPr id="7" name="Chart 23"/>
        <xdr:cNvGraphicFramePr/>
      </xdr:nvGraphicFramePr>
      <xdr:xfrm>
        <a:off x="38100" y="166497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47625</xdr:colOff>
      <xdr:row>118</xdr:row>
      <xdr:rowOff>28575</xdr:rowOff>
    </xdr:from>
    <xdr:to>
      <xdr:col>6</xdr:col>
      <xdr:colOff>257175</xdr:colOff>
      <xdr:row>134</xdr:row>
      <xdr:rowOff>9525</xdr:rowOff>
    </xdr:to>
    <xdr:graphicFrame>
      <xdr:nvGraphicFramePr>
        <xdr:cNvPr id="8" name="Chart 24"/>
        <xdr:cNvGraphicFramePr/>
      </xdr:nvGraphicFramePr>
      <xdr:xfrm>
        <a:off x="47625" y="1927860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138</xdr:row>
      <xdr:rowOff>19050</xdr:rowOff>
    </xdr:from>
    <xdr:to>
      <xdr:col>6</xdr:col>
      <xdr:colOff>142875</xdr:colOff>
      <xdr:row>154</xdr:row>
      <xdr:rowOff>9525</xdr:rowOff>
    </xdr:to>
    <xdr:graphicFrame>
      <xdr:nvGraphicFramePr>
        <xdr:cNvPr id="9" name="Chart 25"/>
        <xdr:cNvGraphicFramePr/>
      </xdr:nvGraphicFramePr>
      <xdr:xfrm>
        <a:off x="0" y="22507575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28575</xdr:colOff>
      <xdr:row>172</xdr:row>
      <xdr:rowOff>19050</xdr:rowOff>
    </xdr:from>
    <xdr:to>
      <xdr:col>6</xdr:col>
      <xdr:colOff>257175</xdr:colOff>
      <xdr:row>187</xdr:row>
      <xdr:rowOff>133350</xdr:rowOff>
    </xdr:to>
    <xdr:graphicFrame>
      <xdr:nvGraphicFramePr>
        <xdr:cNvPr id="10" name="Chart 26"/>
        <xdr:cNvGraphicFramePr/>
      </xdr:nvGraphicFramePr>
      <xdr:xfrm>
        <a:off x="28575" y="28013025"/>
        <a:ext cx="4762500" cy="25431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154</xdr:row>
      <xdr:rowOff>152400</xdr:rowOff>
    </xdr:from>
    <xdr:to>
      <xdr:col>6</xdr:col>
      <xdr:colOff>247650</xdr:colOff>
      <xdr:row>170</xdr:row>
      <xdr:rowOff>104775</xdr:rowOff>
    </xdr:to>
    <xdr:graphicFrame>
      <xdr:nvGraphicFramePr>
        <xdr:cNvPr id="11" name="Chart 26"/>
        <xdr:cNvGraphicFramePr/>
      </xdr:nvGraphicFramePr>
      <xdr:xfrm>
        <a:off x="19050" y="25231725"/>
        <a:ext cx="4762500" cy="2543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189</xdr:row>
      <xdr:rowOff>0</xdr:rowOff>
    </xdr:from>
    <xdr:to>
      <xdr:col>6</xdr:col>
      <xdr:colOff>228600</xdr:colOff>
      <xdr:row>204</xdr:row>
      <xdr:rowOff>114300</xdr:rowOff>
    </xdr:to>
    <xdr:graphicFrame>
      <xdr:nvGraphicFramePr>
        <xdr:cNvPr id="12" name="Chart 26"/>
        <xdr:cNvGraphicFramePr/>
      </xdr:nvGraphicFramePr>
      <xdr:xfrm>
        <a:off x="0" y="30746700"/>
        <a:ext cx="4762500" cy="25431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206</xdr:row>
      <xdr:rowOff>0</xdr:rowOff>
    </xdr:from>
    <xdr:to>
      <xdr:col>6</xdr:col>
      <xdr:colOff>228600</xdr:colOff>
      <xdr:row>221</xdr:row>
      <xdr:rowOff>114300</xdr:rowOff>
    </xdr:to>
    <xdr:graphicFrame>
      <xdr:nvGraphicFramePr>
        <xdr:cNvPr id="13" name="Chart 26"/>
        <xdr:cNvGraphicFramePr/>
      </xdr:nvGraphicFramePr>
      <xdr:xfrm>
        <a:off x="0" y="33499425"/>
        <a:ext cx="4762500" cy="25431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1" name="Picture 105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2057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1" name="Chart 13"/>
        <xdr:cNvGraphicFramePr/>
      </xdr:nvGraphicFramePr>
      <xdr:xfrm>
        <a:off x="0" y="5591175"/>
        <a:ext cx="41624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2" name="Chart 14"/>
        <xdr:cNvGraphicFramePr/>
      </xdr:nvGraphicFramePr>
      <xdr:xfrm>
        <a:off x="0" y="7905750"/>
        <a:ext cx="41529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3" name="Chart 16"/>
        <xdr:cNvGraphicFramePr/>
      </xdr:nvGraphicFramePr>
      <xdr:xfrm>
        <a:off x="0" y="514350"/>
        <a:ext cx="4162425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4" name="Chart 18"/>
        <xdr:cNvGraphicFramePr/>
      </xdr:nvGraphicFramePr>
      <xdr:xfrm>
        <a:off x="9525" y="3152775"/>
        <a:ext cx="41433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5" name="Picture 788" descr="tim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1571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13</xdr:col>
      <xdr:colOff>9525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114300" y="3724275"/>
        <a:ext cx="78200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49</xdr:row>
      <xdr:rowOff>19050</xdr:rowOff>
    </xdr:from>
    <xdr:to>
      <xdr:col>6</xdr:col>
      <xdr:colOff>428625</xdr:colOff>
      <xdr:row>64</xdr:row>
      <xdr:rowOff>133350</xdr:rowOff>
    </xdr:to>
    <xdr:graphicFrame>
      <xdr:nvGraphicFramePr>
        <xdr:cNvPr id="4" name="Chart 15"/>
        <xdr:cNvGraphicFramePr/>
      </xdr:nvGraphicFramePr>
      <xdr:xfrm>
        <a:off x="66675" y="7953375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zoomScale="70" zoomScaleNormal="70" zoomScalePageLayoutView="0" workbookViewId="0" topLeftCell="A1">
      <selection activeCell="A5" sqref="A5:M5"/>
    </sheetView>
  </sheetViews>
  <sheetFormatPr defaultColWidth="9.140625" defaultRowHeight="12.75"/>
  <cols>
    <col min="1" max="1" width="44.00390625" style="71" customWidth="1"/>
    <col min="2" max="2" width="15.140625" style="71" customWidth="1"/>
    <col min="3" max="3" width="15.57421875" style="71" bestFit="1" customWidth="1"/>
    <col min="4" max="4" width="10.28125" style="71" customWidth="1"/>
    <col min="5" max="5" width="12.7109375" style="71" bestFit="1" customWidth="1"/>
    <col min="6" max="6" width="15.421875" style="71" customWidth="1"/>
    <col min="7" max="7" width="16.421875" style="71" customWidth="1"/>
    <col min="8" max="9" width="9.57421875" style="71" customWidth="1"/>
    <col min="10" max="10" width="17.421875" style="71" customWidth="1"/>
    <col min="11" max="11" width="17.00390625" style="71" bestFit="1" customWidth="1"/>
    <col min="12" max="12" width="12.00390625" style="71" customWidth="1"/>
    <col min="13" max="13" width="13.00390625" style="71" customWidth="1"/>
    <col min="14" max="16384" width="9.140625" style="71" customWidth="1"/>
  </cols>
  <sheetData>
    <row r="1" spans="2:6" ht="26.25">
      <c r="B1" s="72" t="s">
        <v>174</v>
      </c>
      <c r="D1" s="73"/>
      <c r="F1" s="73"/>
    </row>
    <row r="2" spans="4:6" ht="12.75">
      <c r="D2" s="73"/>
      <c r="F2" s="73"/>
    </row>
    <row r="3" spans="4:6" ht="12.75">
      <c r="D3" s="73"/>
      <c r="F3" s="73"/>
    </row>
    <row r="4" spans="2:6" ht="13.5" thickBot="1">
      <c r="B4" s="73"/>
      <c r="C4" s="73"/>
      <c r="D4" s="73"/>
      <c r="E4" s="73"/>
      <c r="F4" s="73"/>
    </row>
    <row r="5" spans="1:13" ht="27" thickBot="1">
      <c r="A5" s="163" t="s">
        <v>114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5"/>
    </row>
    <row r="6" spans="1:13" ht="19.5" thickBot="1" thickTop="1">
      <c r="A6" s="74"/>
      <c r="B6" s="159" t="s">
        <v>22</v>
      </c>
      <c r="C6" s="160"/>
      <c r="D6" s="160"/>
      <c r="E6" s="162"/>
      <c r="F6" s="159" t="s">
        <v>175</v>
      </c>
      <c r="G6" s="160"/>
      <c r="H6" s="160"/>
      <c r="I6" s="161"/>
      <c r="J6" s="159" t="s">
        <v>115</v>
      </c>
      <c r="K6" s="160"/>
      <c r="L6" s="160"/>
      <c r="M6" s="162"/>
    </row>
    <row r="7" spans="1:13" ht="38.25" thickBot="1" thickTop="1">
      <c r="A7" s="75" t="s">
        <v>1</v>
      </c>
      <c r="B7" s="153">
        <v>2011</v>
      </c>
      <c r="C7" s="154">
        <v>2012</v>
      </c>
      <c r="D7" s="143" t="s">
        <v>159</v>
      </c>
      <c r="E7" s="142" t="s">
        <v>160</v>
      </c>
      <c r="F7" s="153">
        <v>2011</v>
      </c>
      <c r="G7" s="154">
        <v>2012</v>
      </c>
      <c r="H7" s="143" t="s">
        <v>159</v>
      </c>
      <c r="I7" s="142" t="s">
        <v>160</v>
      </c>
      <c r="J7" s="153" t="s">
        <v>132</v>
      </c>
      <c r="K7" s="154" t="s">
        <v>166</v>
      </c>
      <c r="L7" s="141" t="s">
        <v>167</v>
      </c>
      <c r="M7" s="142" t="s">
        <v>168</v>
      </c>
    </row>
    <row r="8" spans="1:13" ht="17.25" thickTop="1">
      <c r="A8" s="151" t="s">
        <v>2</v>
      </c>
      <c r="B8" s="155">
        <v>1477004.23171</v>
      </c>
      <c r="C8" s="155">
        <v>1675883.4211</v>
      </c>
      <c r="D8" s="140">
        <f aca="true" t="shared" si="0" ref="D8:D43">(C8-B8)/B8*100</f>
        <v>13.465038563887378</v>
      </c>
      <c r="E8" s="140">
        <f aca="true" t="shared" si="1" ref="E8:E43">C8/C$45*100</f>
        <v>13.292028655901925</v>
      </c>
      <c r="F8" s="155">
        <v>4217100.30195</v>
      </c>
      <c r="G8" s="155">
        <v>4740663.39076</v>
      </c>
      <c r="H8" s="139">
        <f aca="true" t="shared" si="2" ref="H8:H45">(G8-F8)/F8*100</f>
        <v>12.415239176737211</v>
      </c>
      <c r="I8" s="139">
        <f aca="true" t="shared" si="3" ref="I8:I45">G8/G$45*100</f>
        <v>13.644204618026379</v>
      </c>
      <c r="J8" s="155">
        <v>15758249.41</v>
      </c>
      <c r="K8" s="155">
        <v>18404973.93309</v>
      </c>
      <c r="L8" s="140">
        <f aca="true" t="shared" si="4" ref="L8:L38">(K8-J8)/J8*100</f>
        <v>16.79580297422137</v>
      </c>
      <c r="M8" s="140">
        <f aca="true" t="shared" si="5" ref="M8:M45">K8/K$45*100</f>
        <v>13.308814564448271</v>
      </c>
    </row>
    <row r="9" spans="1:13" ht="15.75">
      <c r="A9" s="150" t="s">
        <v>75</v>
      </c>
      <c r="B9" s="155">
        <v>1097235.64094</v>
      </c>
      <c r="C9" s="155">
        <v>1195340.77608</v>
      </c>
      <c r="D9" s="139">
        <f t="shared" si="0"/>
        <v>8.941118159081435</v>
      </c>
      <c r="E9" s="139">
        <f t="shared" si="1"/>
        <v>9.480673684804797</v>
      </c>
      <c r="F9" s="155">
        <v>3133319.082</v>
      </c>
      <c r="G9" s="155">
        <v>3435786.7582300003</v>
      </c>
      <c r="H9" s="139">
        <f t="shared" si="2"/>
        <v>9.653267615404653</v>
      </c>
      <c r="I9" s="139">
        <f t="shared" si="3"/>
        <v>9.88861129532344</v>
      </c>
      <c r="J9" s="155">
        <v>11682909.18</v>
      </c>
      <c r="K9" s="155">
        <v>13372044.33619</v>
      </c>
      <c r="L9" s="139">
        <f t="shared" si="4"/>
        <v>14.458172448020354</v>
      </c>
      <c r="M9" s="139">
        <f t="shared" si="5"/>
        <v>9.669454521637286</v>
      </c>
    </row>
    <row r="10" spans="1:13" ht="14.25">
      <c r="A10" s="149" t="s">
        <v>145</v>
      </c>
      <c r="B10" s="156">
        <v>438873.95612</v>
      </c>
      <c r="C10" s="156">
        <v>535704.67828</v>
      </c>
      <c r="D10" s="134">
        <f t="shared" si="0"/>
        <v>22.063446875741214</v>
      </c>
      <c r="E10" s="134">
        <f t="shared" si="1"/>
        <v>4.2488647152584935</v>
      </c>
      <c r="F10" s="156">
        <v>1208284.11144</v>
      </c>
      <c r="G10" s="156">
        <v>1508933.2961999997</v>
      </c>
      <c r="H10" s="134">
        <f t="shared" si="2"/>
        <v>24.882325432691026</v>
      </c>
      <c r="I10" s="134">
        <f t="shared" si="3"/>
        <v>4.342893167322138</v>
      </c>
      <c r="J10" s="156">
        <v>4326697.953</v>
      </c>
      <c r="K10" s="156">
        <v>5759421.44782</v>
      </c>
      <c r="L10" s="134">
        <f t="shared" si="4"/>
        <v>33.11355473350281</v>
      </c>
      <c r="M10" s="134">
        <f t="shared" si="5"/>
        <v>4.164693322913806</v>
      </c>
    </row>
    <row r="11" spans="1:13" ht="14.25">
      <c r="A11" s="149" t="s">
        <v>4</v>
      </c>
      <c r="B11" s="156">
        <v>216569.8354</v>
      </c>
      <c r="C11" s="156">
        <v>194560.83389</v>
      </c>
      <c r="D11" s="134">
        <f t="shared" si="0"/>
        <v>-10.162542474740228</v>
      </c>
      <c r="E11" s="134">
        <f t="shared" si="1"/>
        <v>1.5431313102224078</v>
      </c>
      <c r="F11" s="156">
        <v>699870.96715</v>
      </c>
      <c r="G11" s="156">
        <v>569541.94699</v>
      </c>
      <c r="H11" s="134">
        <f t="shared" si="2"/>
        <v>-18.62186406884732</v>
      </c>
      <c r="I11" s="134">
        <f t="shared" si="3"/>
        <v>1.6392108493564428</v>
      </c>
      <c r="J11" s="156">
        <v>2329278.3779999996</v>
      </c>
      <c r="K11" s="156">
        <v>2207137.37701</v>
      </c>
      <c r="L11" s="134">
        <f t="shared" si="4"/>
        <v>-5.243727076317696</v>
      </c>
      <c r="M11" s="134">
        <f t="shared" si="5"/>
        <v>1.596002372819291</v>
      </c>
    </row>
    <row r="12" spans="1:13" ht="14.25">
      <c r="A12" s="149" t="s">
        <v>5</v>
      </c>
      <c r="B12" s="156">
        <v>94660.55967</v>
      </c>
      <c r="C12" s="156">
        <v>103260.35276</v>
      </c>
      <c r="D12" s="134">
        <f t="shared" si="0"/>
        <v>9.084874545407377</v>
      </c>
      <c r="E12" s="134">
        <f t="shared" si="1"/>
        <v>0.8189946571603216</v>
      </c>
      <c r="F12" s="156">
        <v>264201.89626</v>
      </c>
      <c r="G12" s="156">
        <v>288783.07961</v>
      </c>
      <c r="H12" s="134">
        <f t="shared" si="2"/>
        <v>9.30393903222018</v>
      </c>
      <c r="I12" s="134">
        <f t="shared" si="3"/>
        <v>0.8311527530308296</v>
      </c>
      <c r="J12" s="156">
        <v>1139937.643</v>
      </c>
      <c r="K12" s="156">
        <v>1229050.3714200002</v>
      </c>
      <c r="L12" s="134">
        <f t="shared" si="4"/>
        <v>7.8173336030451885</v>
      </c>
      <c r="M12" s="134">
        <f t="shared" si="5"/>
        <v>0.8887382043061038</v>
      </c>
    </row>
    <row r="13" spans="1:13" ht="14.25">
      <c r="A13" s="149" t="s">
        <v>6</v>
      </c>
      <c r="B13" s="156">
        <v>112480.90179</v>
      </c>
      <c r="C13" s="156">
        <v>107021.04428</v>
      </c>
      <c r="D13" s="134">
        <f t="shared" si="0"/>
        <v>-4.8540307048688724</v>
      </c>
      <c r="E13" s="134">
        <f t="shared" si="1"/>
        <v>0.8488220418223389</v>
      </c>
      <c r="F13" s="156">
        <v>313457.18451</v>
      </c>
      <c r="G13" s="156">
        <v>311358.92218999995</v>
      </c>
      <c r="H13" s="134">
        <f t="shared" si="2"/>
        <v>-0.6693935962195496</v>
      </c>
      <c r="I13" s="134">
        <f t="shared" si="3"/>
        <v>0.8961287680303865</v>
      </c>
      <c r="J13" s="156">
        <v>1310919.267</v>
      </c>
      <c r="K13" s="156">
        <v>1370098.4074199998</v>
      </c>
      <c r="L13" s="134">
        <f t="shared" si="4"/>
        <v>4.514323796264704</v>
      </c>
      <c r="M13" s="134">
        <f t="shared" si="5"/>
        <v>0.9907314025919576</v>
      </c>
    </row>
    <row r="14" spans="1:13" ht="14.25">
      <c r="A14" s="149" t="s">
        <v>7</v>
      </c>
      <c r="B14" s="156">
        <v>130201.37718</v>
      </c>
      <c r="C14" s="156">
        <v>138025.38122</v>
      </c>
      <c r="D14" s="134">
        <f t="shared" si="0"/>
        <v>6.0091561314159785</v>
      </c>
      <c r="E14" s="134">
        <f t="shared" si="1"/>
        <v>1.0947284872678233</v>
      </c>
      <c r="F14" s="156">
        <v>379213.11721</v>
      </c>
      <c r="G14" s="156">
        <v>403775.79556</v>
      </c>
      <c r="H14" s="134">
        <f t="shared" si="2"/>
        <v>6.477275504264196</v>
      </c>
      <c r="I14" s="134">
        <f t="shared" si="3"/>
        <v>1.162115746324655</v>
      </c>
      <c r="J14" s="156">
        <v>1625322.546</v>
      </c>
      <c r="K14" s="156">
        <v>1786631.57479</v>
      </c>
      <c r="L14" s="134">
        <f t="shared" si="4"/>
        <v>9.924739503982732</v>
      </c>
      <c r="M14" s="134">
        <f t="shared" si="5"/>
        <v>1.2919305623746804</v>
      </c>
    </row>
    <row r="15" spans="1:13" ht="14.25">
      <c r="A15" s="149" t="s">
        <v>8</v>
      </c>
      <c r="B15" s="156">
        <v>18288.03631</v>
      </c>
      <c r="C15" s="156">
        <v>19498.2011</v>
      </c>
      <c r="D15" s="134">
        <f t="shared" si="0"/>
        <v>6.617248399371747</v>
      </c>
      <c r="E15" s="134">
        <f t="shared" si="1"/>
        <v>0.15464718159788615</v>
      </c>
      <c r="F15" s="156">
        <v>46139.92788</v>
      </c>
      <c r="G15" s="156">
        <v>50346.57123</v>
      </c>
      <c r="H15" s="134">
        <f t="shared" si="2"/>
        <v>9.117143314442473</v>
      </c>
      <c r="I15" s="134">
        <f t="shared" si="3"/>
        <v>0.1449035426174887</v>
      </c>
      <c r="J15" s="156">
        <v>170138.602</v>
      </c>
      <c r="K15" s="156">
        <v>185372.30945</v>
      </c>
      <c r="L15" s="134">
        <f t="shared" si="4"/>
        <v>8.953704374507547</v>
      </c>
      <c r="M15" s="134">
        <f t="shared" si="5"/>
        <v>0.13404450888235375</v>
      </c>
    </row>
    <row r="16" spans="1:13" ht="14.25">
      <c r="A16" s="149" t="s">
        <v>144</v>
      </c>
      <c r="B16" s="156">
        <v>74347.10289</v>
      </c>
      <c r="C16" s="156">
        <v>86830.23613</v>
      </c>
      <c r="D16" s="134">
        <f t="shared" si="0"/>
        <v>16.790342534892567</v>
      </c>
      <c r="E16" s="134">
        <f t="shared" si="1"/>
        <v>0.6886815468829812</v>
      </c>
      <c r="F16" s="156">
        <v>197735.23094</v>
      </c>
      <c r="G16" s="156">
        <v>281073.49629000004</v>
      </c>
      <c r="H16" s="134">
        <f t="shared" si="2"/>
        <v>42.146391896792466</v>
      </c>
      <c r="I16" s="134">
        <f t="shared" si="3"/>
        <v>0.8089636365154428</v>
      </c>
      <c r="J16" s="156">
        <v>719123.827</v>
      </c>
      <c r="K16" s="156">
        <v>760459.75821</v>
      </c>
      <c r="L16" s="134">
        <f t="shared" si="4"/>
        <v>5.748096455438397</v>
      </c>
      <c r="M16" s="134">
        <f t="shared" si="5"/>
        <v>0.5498958022182256</v>
      </c>
    </row>
    <row r="17" spans="1:13" ht="14.25">
      <c r="A17" s="149" t="s">
        <v>148</v>
      </c>
      <c r="B17" s="156">
        <v>11813.87158</v>
      </c>
      <c r="C17" s="156">
        <v>10440.04842</v>
      </c>
      <c r="D17" s="134">
        <f t="shared" si="0"/>
        <v>-11.628898711966544</v>
      </c>
      <c r="E17" s="134">
        <f t="shared" si="1"/>
        <v>0.08280374459254419</v>
      </c>
      <c r="F17" s="156">
        <v>24416.64661</v>
      </c>
      <c r="G17" s="156">
        <v>21973.64916</v>
      </c>
      <c r="H17" s="134">
        <f t="shared" si="2"/>
        <v>-10.005458525985517</v>
      </c>
      <c r="I17" s="134">
        <f t="shared" si="3"/>
        <v>0.06324282924793335</v>
      </c>
      <c r="J17" s="156">
        <v>61490.964</v>
      </c>
      <c r="K17" s="156">
        <v>73874.08407</v>
      </c>
      <c r="L17" s="134">
        <f t="shared" si="4"/>
        <v>20.13811341451729</v>
      </c>
      <c r="M17" s="134">
        <f t="shared" si="5"/>
        <v>0.053419064301876304</v>
      </c>
    </row>
    <row r="18" spans="1:13" ht="15.75">
      <c r="A18" s="150" t="s">
        <v>76</v>
      </c>
      <c r="B18" s="155">
        <v>104072.30123</v>
      </c>
      <c r="C18" s="155">
        <v>147817.61989</v>
      </c>
      <c r="D18" s="139">
        <f t="shared" si="0"/>
        <v>42.03358448212148</v>
      </c>
      <c r="E18" s="139">
        <f t="shared" si="1"/>
        <v>1.172394221869839</v>
      </c>
      <c r="F18" s="155">
        <v>304798.99257</v>
      </c>
      <c r="G18" s="155">
        <v>407296.47736</v>
      </c>
      <c r="H18" s="139">
        <f t="shared" si="2"/>
        <v>33.62789487122747</v>
      </c>
      <c r="I18" s="139">
        <f t="shared" si="3"/>
        <v>1.1722486958539953</v>
      </c>
      <c r="J18" s="155">
        <v>1033831.131</v>
      </c>
      <c r="K18" s="155">
        <v>1523407.07823</v>
      </c>
      <c r="L18" s="139">
        <f t="shared" si="4"/>
        <v>47.35550444843395</v>
      </c>
      <c r="M18" s="139">
        <f t="shared" si="5"/>
        <v>1.1015903844275152</v>
      </c>
    </row>
    <row r="19" spans="1:13" ht="14.25">
      <c r="A19" s="149" t="s">
        <v>110</v>
      </c>
      <c r="B19" s="156">
        <v>104072.30123</v>
      </c>
      <c r="C19" s="156">
        <v>147817.61989</v>
      </c>
      <c r="D19" s="134">
        <f t="shared" si="0"/>
        <v>42.03358448212148</v>
      </c>
      <c r="E19" s="134">
        <f t="shared" si="1"/>
        <v>1.172394221869839</v>
      </c>
      <c r="F19" s="156">
        <v>304798.99257</v>
      </c>
      <c r="G19" s="156">
        <v>407296.47736</v>
      </c>
      <c r="H19" s="134">
        <f t="shared" si="2"/>
        <v>33.62789487122747</v>
      </c>
      <c r="I19" s="134">
        <f t="shared" si="3"/>
        <v>1.1722486958539953</v>
      </c>
      <c r="J19" s="156">
        <v>1033831.131</v>
      </c>
      <c r="K19" s="156">
        <v>1523407.07823</v>
      </c>
      <c r="L19" s="134">
        <f t="shared" si="4"/>
        <v>47.35550444843395</v>
      </c>
      <c r="M19" s="134">
        <f t="shared" si="5"/>
        <v>1.1015903844275152</v>
      </c>
    </row>
    <row r="20" spans="1:13" ht="15.75">
      <c r="A20" s="150" t="s">
        <v>77</v>
      </c>
      <c r="B20" s="155">
        <v>275696.28954</v>
      </c>
      <c r="C20" s="155">
        <v>332725.02513</v>
      </c>
      <c r="D20" s="139">
        <f t="shared" si="0"/>
        <v>20.685347519603035</v>
      </c>
      <c r="E20" s="139">
        <f t="shared" si="1"/>
        <v>2.6389607492272886</v>
      </c>
      <c r="F20" s="155">
        <v>778982.22738</v>
      </c>
      <c r="G20" s="155">
        <v>897580.15517</v>
      </c>
      <c r="H20" s="139">
        <f t="shared" si="2"/>
        <v>15.224728321323564</v>
      </c>
      <c r="I20" s="139">
        <f t="shared" si="3"/>
        <v>2.5833446268489455</v>
      </c>
      <c r="J20" s="155">
        <v>3041509.097</v>
      </c>
      <c r="K20" s="155">
        <v>3509522.5206699995</v>
      </c>
      <c r="L20" s="139">
        <f t="shared" si="4"/>
        <v>15.387539827897461</v>
      </c>
      <c r="M20" s="139">
        <f t="shared" si="5"/>
        <v>2.5377696598296886</v>
      </c>
    </row>
    <row r="21" spans="1:13" ht="14.25">
      <c r="A21" s="149" t="s">
        <v>9</v>
      </c>
      <c r="B21" s="156">
        <v>275696.28954</v>
      </c>
      <c r="C21" s="156">
        <v>332725.02513</v>
      </c>
      <c r="D21" s="134">
        <f t="shared" si="0"/>
        <v>20.685347519603035</v>
      </c>
      <c r="E21" s="134">
        <f t="shared" si="1"/>
        <v>2.6389607492272886</v>
      </c>
      <c r="F21" s="156">
        <v>778982.22738</v>
      </c>
      <c r="G21" s="156">
        <v>897580.15517</v>
      </c>
      <c r="H21" s="134">
        <f t="shared" si="2"/>
        <v>15.224728321323564</v>
      </c>
      <c r="I21" s="134">
        <f t="shared" si="3"/>
        <v>2.5833446268489455</v>
      </c>
      <c r="J21" s="156">
        <v>3041509.097</v>
      </c>
      <c r="K21" s="156">
        <v>3509522.5206699995</v>
      </c>
      <c r="L21" s="134">
        <f t="shared" si="4"/>
        <v>15.387539827897461</v>
      </c>
      <c r="M21" s="134">
        <f t="shared" si="5"/>
        <v>2.5377696598296886</v>
      </c>
    </row>
    <row r="22" spans="1:13" ht="16.5">
      <c r="A22" s="148" t="s">
        <v>10</v>
      </c>
      <c r="B22" s="155">
        <v>9905789.96381</v>
      </c>
      <c r="C22" s="155">
        <v>10625361.44079</v>
      </c>
      <c r="D22" s="140">
        <f t="shared" si="0"/>
        <v>7.264150356598463</v>
      </c>
      <c r="E22" s="140">
        <f t="shared" si="1"/>
        <v>84.27352820137999</v>
      </c>
      <c r="F22" s="155">
        <v>26342507.13087</v>
      </c>
      <c r="G22" s="155">
        <v>28736011.779069997</v>
      </c>
      <c r="H22" s="139">
        <f t="shared" si="2"/>
        <v>9.0860928168645</v>
      </c>
      <c r="I22" s="139">
        <f t="shared" si="3"/>
        <v>82.70572962084763</v>
      </c>
      <c r="J22" s="155">
        <v>98402757.898</v>
      </c>
      <c r="K22" s="155">
        <v>113899012.17629</v>
      </c>
      <c r="L22" s="140">
        <f t="shared" si="4"/>
        <v>15.747784522820735</v>
      </c>
      <c r="M22" s="140">
        <f t="shared" si="5"/>
        <v>82.36147672030863</v>
      </c>
    </row>
    <row r="23" spans="1:13" ht="15.75">
      <c r="A23" s="150" t="s">
        <v>78</v>
      </c>
      <c r="B23" s="155">
        <v>966627.05013</v>
      </c>
      <c r="C23" s="155">
        <v>1047085.85823</v>
      </c>
      <c r="D23" s="139">
        <f t="shared" si="0"/>
        <v>8.32366610154136</v>
      </c>
      <c r="E23" s="139">
        <f t="shared" si="1"/>
        <v>8.304811096972085</v>
      </c>
      <c r="F23" s="155">
        <v>2598404.31759</v>
      </c>
      <c r="G23" s="155">
        <v>2754339.12916</v>
      </c>
      <c r="H23" s="139">
        <f t="shared" si="2"/>
        <v>6.001175818343322</v>
      </c>
      <c r="I23" s="139">
        <f t="shared" si="3"/>
        <v>7.9273223108276545</v>
      </c>
      <c r="J23" s="155">
        <v>9723274.299</v>
      </c>
      <c r="K23" s="155">
        <v>11208204.27053</v>
      </c>
      <c r="L23" s="139">
        <f t="shared" si="4"/>
        <v>15.271912792614714</v>
      </c>
      <c r="M23" s="139">
        <f t="shared" si="5"/>
        <v>8.104760853192758</v>
      </c>
    </row>
    <row r="24" spans="1:13" ht="14.25">
      <c r="A24" s="149" t="s">
        <v>11</v>
      </c>
      <c r="B24" s="156">
        <v>733006.02886</v>
      </c>
      <c r="C24" s="156">
        <v>727453.38843</v>
      </c>
      <c r="D24" s="134">
        <f t="shared" si="0"/>
        <v>-0.757516338390231</v>
      </c>
      <c r="E24" s="134">
        <f t="shared" si="1"/>
        <v>5.7696920699280225</v>
      </c>
      <c r="F24" s="156">
        <v>1967449.23889</v>
      </c>
      <c r="G24" s="156">
        <v>1955393.43703</v>
      </c>
      <c r="H24" s="134">
        <f t="shared" si="2"/>
        <v>-0.612763044743237</v>
      </c>
      <c r="I24" s="134">
        <f t="shared" si="3"/>
        <v>5.627859639978789</v>
      </c>
      <c r="J24" s="156">
        <v>6986546.516</v>
      </c>
      <c r="K24" s="156">
        <v>7937129.161010001</v>
      </c>
      <c r="L24" s="134">
        <f t="shared" si="4"/>
        <v>13.605901611519467</v>
      </c>
      <c r="M24" s="134">
        <f t="shared" si="5"/>
        <v>5.739414821340211</v>
      </c>
    </row>
    <row r="25" spans="1:13" ht="14.25">
      <c r="A25" s="149" t="s">
        <v>12</v>
      </c>
      <c r="B25" s="156">
        <v>112329.67273</v>
      </c>
      <c r="C25" s="156">
        <v>151033.12053</v>
      </c>
      <c r="D25" s="134">
        <f t="shared" si="0"/>
        <v>34.4552306255081</v>
      </c>
      <c r="E25" s="134">
        <f t="shared" si="1"/>
        <v>1.1978975033701103</v>
      </c>
      <c r="F25" s="156">
        <v>303287.42605</v>
      </c>
      <c r="G25" s="156">
        <v>345779.79297</v>
      </c>
      <c r="H25" s="134">
        <f t="shared" si="2"/>
        <v>14.010593011856251</v>
      </c>
      <c r="I25" s="134">
        <f t="shared" si="3"/>
        <v>0.9951962118333676</v>
      </c>
      <c r="J25" s="156">
        <v>1383820.4820000003</v>
      </c>
      <c r="K25" s="156">
        <v>1516836.90705</v>
      </c>
      <c r="L25" s="134">
        <f t="shared" si="4"/>
        <v>9.612260172486716</v>
      </c>
      <c r="M25" s="134">
        <f t="shared" si="5"/>
        <v>1.0968394301360727</v>
      </c>
    </row>
    <row r="26" spans="1:13" ht="14.25">
      <c r="A26" s="149" t="s">
        <v>13</v>
      </c>
      <c r="B26" s="156">
        <v>121291.34854</v>
      </c>
      <c r="C26" s="156">
        <v>168599.34927</v>
      </c>
      <c r="D26" s="134">
        <f t="shared" si="0"/>
        <v>39.00360685197474</v>
      </c>
      <c r="E26" s="134">
        <f t="shared" si="1"/>
        <v>1.337221523673952</v>
      </c>
      <c r="F26" s="156">
        <v>327667.65265</v>
      </c>
      <c r="G26" s="156">
        <v>453165.89916</v>
      </c>
      <c r="H26" s="134">
        <f t="shared" si="2"/>
        <v>38.30046862881873</v>
      </c>
      <c r="I26" s="134">
        <f t="shared" si="3"/>
        <v>1.3042664590154978</v>
      </c>
      <c r="J26" s="156">
        <v>1352907.301</v>
      </c>
      <c r="K26" s="156">
        <v>1754238.20247</v>
      </c>
      <c r="L26" s="134">
        <f t="shared" si="4"/>
        <v>29.664331116652015</v>
      </c>
      <c r="M26" s="134">
        <f t="shared" si="5"/>
        <v>1.2685066017164741</v>
      </c>
    </row>
    <row r="27" spans="1:13" ht="15.75">
      <c r="A27" s="150" t="s">
        <v>79</v>
      </c>
      <c r="B27" s="155">
        <v>1296709.69644</v>
      </c>
      <c r="C27" s="155">
        <v>1650069.50384</v>
      </c>
      <c r="D27" s="139">
        <f t="shared" si="0"/>
        <v>27.250494722921974</v>
      </c>
      <c r="E27" s="139">
        <f t="shared" si="1"/>
        <v>13.087289278674962</v>
      </c>
      <c r="F27" s="155">
        <v>3621473.24267</v>
      </c>
      <c r="G27" s="155">
        <v>4354033.4933</v>
      </c>
      <c r="H27" s="139">
        <f t="shared" si="2"/>
        <v>20.228238662614174</v>
      </c>
      <c r="I27" s="139">
        <f t="shared" si="3"/>
        <v>12.531436847449633</v>
      </c>
      <c r="J27" s="155">
        <v>13236085.136</v>
      </c>
      <c r="K27" s="155">
        <v>16501612.320600001</v>
      </c>
      <c r="L27" s="139">
        <f t="shared" si="4"/>
        <v>24.671397554842695</v>
      </c>
      <c r="M27" s="139">
        <f t="shared" si="5"/>
        <v>11.93247538343071</v>
      </c>
    </row>
    <row r="28" spans="1:13" ht="15">
      <c r="A28" s="149" t="s">
        <v>14</v>
      </c>
      <c r="B28" s="156">
        <v>1296709.69644</v>
      </c>
      <c r="C28" s="156">
        <v>1650069.50384</v>
      </c>
      <c r="D28" s="134">
        <f t="shared" si="0"/>
        <v>27.250494722921974</v>
      </c>
      <c r="E28" s="134">
        <f t="shared" si="1"/>
        <v>13.087289278674962</v>
      </c>
      <c r="F28" s="156">
        <v>3621473.24267</v>
      </c>
      <c r="G28" s="158">
        <v>4354033.4933</v>
      </c>
      <c r="H28" s="134">
        <f t="shared" si="2"/>
        <v>20.228238662614174</v>
      </c>
      <c r="I28" s="134">
        <f t="shared" si="3"/>
        <v>12.531436847449633</v>
      </c>
      <c r="J28" s="156">
        <v>13236085.136</v>
      </c>
      <c r="K28" s="156">
        <v>16501612.320600001</v>
      </c>
      <c r="L28" s="134">
        <f t="shared" si="4"/>
        <v>24.671397554842695</v>
      </c>
      <c r="M28" s="134">
        <f t="shared" si="5"/>
        <v>11.93247538343071</v>
      </c>
    </row>
    <row r="29" spans="1:13" ht="15.75">
      <c r="A29" s="150" t="s">
        <v>80</v>
      </c>
      <c r="B29" s="155">
        <v>7642453.21724</v>
      </c>
      <c r="C29" s="155">
        <v>7928206.07872</v>
      </c>
      <c r="D29" s="139">
        <f t="shared" si="0"/>
        <v>3.7390200941680924</v>
      </c>
      <c r="E29" s="139">
        <f t="shared" si="1"/>
        <v>62.88142782573295</v>
      </c>
      <c r="F29" s="155">
        <v>20122629.57061</v>
      </c>
      <c r="G29" s="155">
        <v>21627639.15661</v>
      </c>
      <c r="H29" s="139">
        <f t="shared" si="2"/>
        <v>7.479189440519905</v>
      </c>
      <c r="I29" s="139">
        <f t="shared" si="3"/>
        <v>62.24697046257035</v>
      </c>
      <c r="J29" s="155">
        <v>75443398.46100001</v>
      </c>
      <c r="K29" s="155">
        <v>86189195.58716</v>
      </c>
      <c r="L29" s="139">
        <f t="shared" si="4"/>
        <v>14.243522091220436</v>
      </c>
      <c r="M29" s="139">
        <f t="shared" si="5"/>
        <v>62.32424048513139</v>
      </c>
    </row>
    <row r="30" spans="1:13" ht="14.25">
      <c r="A30" s="149" t="s">
        <v>15</v>
      </c>
      <c r="B30" s="156">
        <v>1414220.28036</v>
      </c>
      <c r="C30" s="156">
        <v>1489663.7631</v>
      </c>
      <c r="D30" s="134">
        <f t="shared" si="0"/>
        <v>5.334634482882358</v>
      </c>
      <c r="E30" s="134">
        <f t="shared" si="1"/>
        <v>11.815054184250679</v>
      </c>
      <c r="F30" s="156">
        <v>4001198.31141</v>
      </c>
      <c r="G30" s="156">
        <v>4046201.10001</v>
      </c>
      <c r="H30" s="134">
        <f t="shared" si="2"/>
        <v>1.1247327699721377</v>
      </c>
      <c r="I30" s="134">
        <f t="shared" si="3"/>
        <v>11.645457857612056</v>
      </c>
      <c r="J30" s="156">
        <v>15089974.366999999</v>
      </c>
      <c r="K30" s="156">
        <v>16209976.34698</v>
      </c>
      <c r="L30" s="134">
        <f t="shared" si="4"/>
        <v>7.422159592459707</v>
      </c>
      <c r="M30" s="134">
        <f t="shared" si="5"/>
        <v>11.721590591779211</v>
      </c>
    </row>
    <row r="31" spans="1:13" ht="14.25">
      <c r="A31" s="149" t="s">
        <v>121</v>
      </c>
      <c r="B31" s="156">
        <v>1933301.01996</v>
      </c>
      <c r="C31" s="156">
        <v>1916507.25584</v>
      </c>
      <c r="D31" s="134">
        <f t="shared" si="0"/>
        <v>-0.8686574903036781</v>
      </c>
      <c r="E31" s="134">
        <f t="shared" si="1"/>
        <v>15.200502041573207</v>
      </c>
      <c r="F31" s="156">
        <v>5010134.80643</v>
      </c>
      <c r="G31" s="156">
        <v>5168993.1397400005</v>
      </c>
      <c r="H31" s="134">
        <f t="shared" si="2"/>
        <v>3.1707396995809782</v>
      </c>
      <c r="I31" s="134">
        <f t="shared" si="3"/>
        <v>14.876989622433555</v>
      </c>
      <c r="J31" s="156">
        <v>17931255.063</v>
      </c>
      <c r="K31" s="156">
        <v>20490047.76364</v>
      </c>
      <c r="L31" s="134">
        <f t="shared" si="4"/>
        <v>14.270014517388162</v>
      </c>
      <c r="M31" s="134">
        <f t="shared" si="5"/>
        <v>14.816551606883454</v>
      </c>
    </row>
    <row r="32" spans="1:13" ht="14.25">
      <c r="A32" s="149" t="s">
        <v>122</v>
      </c>
      <c r="B32" s="156">
        <v>166469.7415</v>
      </c>
      <c r="C32" s="156">
        <v>94217.59499</v>
      </c>
      <c r="D32" s="134">
        <f t="shared" si="0"/>
        <v>-43.40257025628889</v>
      </c>
      <c r="E32" s="134">
        <f t="shared" si="1"/>
        <v>0.7472733226725525</v>
      </c>
      <c r="F32" s="156">
        <v>311116.39472</v>
      </c>
      <c r="G32" s="156">
        <v>242590.40013</v>
      </c>
      <c r="H32" s="134">
        <f t="shared" si="2"/>
        <v>-22.025838481341474</v>
      </c>
      <c r="I32" s="134">
        <f t="shared" si="3"/>
        <v>0.6982046150321543</v>
      </c>
      <c r="J32" s="156">
        <v>1226894.552</v>
      </c>
      <c r="K32" s="156">
        <v>1262425.8674</v>
      </c>
      <c r="L32" s="134">
        <f t="shared" si="4"/>
        <v>2.896036610650807</v>
      </c>
      <c r="M32" s="134">
        <f t="shared" si="5"/>
        <v>0.9128723480766477</v>
      </c>
    </row>
    <row r="33" spans="1:13" ht="14.25">
      <c r="A33" s="149" t="s">
        <v>142</v>
      </c>
      <c r="B33" s="156">
        <v>924385.74315</v>
      </c>
      <c r="C33" s="156">
        <v>1138339.83256</v>
      </c>
      <c r="D33" s="134">
        <f t="shared" si="0"/>
        <v>23.145541890435855</v>
      </c>
      <c r="E33" s="134">
        <f t="shared" si="1"/>
        <v>9.028578888029504</v>
      </c>
      <c r="F33" s="156">
        <v>2421434.14374</v>
      </c>
      <c r="G33" s="156">
        <v>2918121.93586</v>
      </c>
      <c r="H33" s="134">
        <f t="shared" si="2"/>
        <v>20.51213300200872</v>
      </c>
      <c r="I33" s="134">
        <f t="shared" si="3"/>
        <v>8.398709107005818</v>
      </c>
      <c r="J33" s="156">
        <v>10059430.978</v>
      </c>
      <c r="K33" s="156">
        <v>11694567.99135</v>
      </c>
      <c r="L33" s="134">
        <f t="shared" si="4"/>
        <v>16.25476646667241</v>
      </c>
      <c r="M33" s="134">
        <f t="shared" si="5"/>
        <v>8.45645516119886</v>
      </c>
    </row>
    <row r="34" spans="1:13" ht="14.25">
      <c r="A34" s="149" t="s">
        <v>31</v>
      </c>
      <c r="B34" s="156">
        <v>427589.1387</v>
      </c>
      <c r="C34" s="156">
        <v>466910.28503</v>
      </c>
      <c r="D34" s="134">
        <f t="shared" si="0"/>
        <v>9.196011491205827</v>
      </c>
      <c r="E34" s="134">
        <f t="shared" si="1"/>
        <v>3.70323186578249</v>
      </c>
      <c r="F34" s="156">
        <v>1098539.36074</v>
      </c>
      <c r="G34" s="156">
        <v>1300544.1189899999</v>
      </c>
      <c r="H34" s="134">
        <f t="shared" si="2"/>
        <v>18.388486154371854</v>
      </c>
      <c r="I34" s="134">
        <f t="shared" si="3"/>
        <v>3.743123822892988</v>
      </c>
      <c r="J34" s="156">
        <v>4193650.617</v>
      </c>
      <c r="K34" s="156">
        <v>5267200.71248</v>
      </c>
      <c r="L34" s="134">
        <f t="shared" si="4"/>
        <v>25.59941667834939</v>
      </c>
      <c r="M34" s="134">
        <f t="shared" si="5"/>
        <v>3.808763751090902</v>
      </c>
    </row>
    <row r="35" spans="1:13" ht="14.25">
      <c r="A35" s="149" t="s">
        <v>16</v>
      </c>
      <c r="B35" s="156">
        <v>545886.48115</v>
      </c>
      <c r="C35" s="156">
        <v>579745.5586</v>
      </c>
      <c r="D35" s="134">
        <f t="shared" si="0"/>
        <v>6.202585815767089</v>
      </c>
      <c r="E35" s="134">
        <f t="shared" si="1"/>
        <v>4.598168632150489</v>
      </c>
      <c r="F35" s="156">
        <v>1493059.73363</v>
      </c>
      <c r="G35" s="156">
        <v>1565431.38908</v>
      </c>
      <c r="H35" s="134">
        <f t="shared" si="2"/>
        <v>4.847204289278278</v>
      </c>
      <c r="I35" s="134">
        <f t="shared" si="3"/>
        <v>4.5055015358651325</v>
      </c>
      <c r="J35" s="156">
        <v>5451512.643</v>
      </c>
      <c r="K35" s="156">
        <v>6357015.2377</v>
      </c>
      <c r="L35" s="134">
        <f t="shared" si="4"/>
        <v>16.61011638416923</v>
      </c>
      <c r="M35" s="134">
        <f t="shared" si="5"/>
        <v>4.596819169073236</v>
      </c>
    </row>
    <row r="36" spans="1:13" ht="14.25">
      <c r="A36" s="149" t="s">
        <v>143</v>
      </c>
      <c r="B36" s="156">
        <v>1382703.36069</v>
      </c>
      <c r="C36" s="156">
        <v>1341525.09934</v>
      </c>
      <c r="D36" s="134">
        <f t="shared" si="0"/>
        <v>-2.978098015864456</v>
      </c>
      <c r="E36" s="134">
        <f t="shared" si="1"/>
        <v>10.64011364903582</v>
      </c>
      <c r="F36" s="156">
        <v>3641485.27212</v>
      </c>
      <c r="G36" s="156">
        <v>3967025.20929</v>
      </c>
      <c r="H36" s="134">
        <f t="shared" si="2"/>
        <v>8.939757072818736</v>
      </c>
      <c r="I36" s="134">
        <f t="shared" si="3"/>
        <v>11.417580034456806</v>
      </c>
      <c r="J36" s="156">
        <v>13388210.765999999</v>
      </c>
      <c r="K36" s="156">
        <v>15624527.732320001</v>
      </c>
      <c r="L36" s="134">
        <f t="shared" si="4"/>
        <v>16.703628329479518</v>
      </c>
      <c r="M36" s="134">
        <f t="shared" si="5"/>
        <v>11.298247039223854</v>
      </c>
    </row>
    <row r="37" spans="1:13" ht="14.25">
      <c r="A37" s="147" t="s">
        <v>155</v>
      </c>
      <c r="B37" s="156">
        <v>273869.35648</v>
      </c>
      <c r="C37" s="156">
        <v>281785.02873</v>
      </c>
      <c r="D37" s="134">
        <f t="shared" si="0"/>
        <v>2.8903095810859964</v>
      </c>
      <c r="E37" s="134">
        <f t="shared" si="1"/>
        <v>2.2349374840314824</v>
      </c>
      <c r="F37" s="156">
        <v>724170.59413</v>
      </c>
      <c r="G37" s="156">
        <v>727948.55297</v>
      </c>
      <c r="H37" s="134">
        <f t="shared" si="2"/>
        <v>0.5216945938737986</v>
      </c>
      <c r="I37" s="134">
        <f t="shared" si="3"/>
        <v>2.0951242873471765</v>
      </c>
      <c r="J37" s="156">
        <v>3117777.0689999997</v>
      </c>
      <c r="K37" s="156">
        <v>3165778.9083900005</v>
      </c>
      <c r="L37" s="134">
        <f t="shared" si="4"/>
        <v>1.539617436643633</v>
      </c>
      <c r="M37" s="134">
        <f t="shared" si="5"/>
        <v>2.2892053309597022</v>
      </c>
    </row>
    <row r="38" spans="1:13" ht="14.25">
      <c r="A38" s="149" t="s">
        <v>154</v>
      </c>
      <c r="B38" s="156">
        <v>147466.569</v>
      </c>
      <c r="C38" s="156">
        <v>136065.90662</v>
      </c>
      <c r="D38" s="134">
        <f t="shared" si="0"/>
        <v>-7.731014871580823</v>
      </c>
      <c r="E38" s="134">
        <f t="shared" si="1"/>
        <v>1.0791871959072246</v>
      </c>
      <c r="F38" s="156">
        <v>349498.73712</v>
      </c>
      <c r="G38" s="156">
        <v>550766.61194</v>
      </c>
      <c r="H38" s="134">
        <f t="shared" si="2"/>
        <v>57.5875828560991</v>
      </c>
      <c r="I38" s="134">
        <f t="shared" si="3"/>
        <v>1.5851731562999158</v>
      </c>
      <c r="J38" s="156">
        <v>1290702.3909999998</v>
      </c>
      <c r="K38" s="156">
        <v>1674142.96263</v>
      </c>
      <c r="L38" s="134">
        <f t="shared" si="4"/>
        <v>29.70789969118452</v>
      </c>
      <c r="M38" s="134">
        <f t="shared" si="5"/>
        <v>1.210588959539917</v>
      </c>
    </row>
    <row r="39" spans="1:13" ht="14.25">
      <c r="A39" s="149" t="s">
        <v>161</v>
      </c>
      <c r="B39" s="156">
        <v>63979.15457</v>
      </c>
      <c r="C39" s="156">
        <v>123633.86026</v>
      </c>
      <c r="D39" s="134">
        <f>(C39-B39)/B39*100</f>
        <v>93.24084710236583</v>
      </c>
      <c r="E39" s="134">
        <f t="shared" si="1"/>
        <v>0.9805842057540324</v>
      </c>
      <c r="F39" s="156">
        <v>166784.93009</v>
      </c>
      <c r="G39" s="156">
        <v>218875.96272</v>
      </c>
      <c r="H39" s="134">
        <f t="shared" si="2"/>
        <v>31.23245763384665</v>
      </c>
      <c r="I39" s="134">
        <f t="shared" si="3"/>
        <v>0.6299515859193772</v>
      </c>
      <c r="J39" s="156">
        <v>320028.16300000006</v>
      </c>
      <c r="K39" s="156">
        <v>563822.8437099999</v>
      </c>
      <c r="L39" s="134">
        <f aca="true" t="shared" si="6" ref="L39:L45">(K39-J39)/J39*100</f>
        <v>76.1791332439701</v>
      </c>
      <c r="M39" s="134">
        <f>K39/K$45*100</f>
        <v>0.40770574853384084</v>
      </c>
    </row>
    <row r="40" spans="1:13" ht="14.25">
      <c r="A40" s="149" t="s">
        <v>162</v>
      </c>
      <c r="B40" s="156">
        <v>353992.2621</v>
      </c>
      <c r="C40" s="156">
        <v>351815.51059</v>
      </c>
      <c r="D40" s="134">
        <f>(C40-B40)/B40*100</f>
        <v>-0.6149149976010091</v>
      </c>
      <c r="E40" s="134">
        <f t="shared" si="1"/>
        <v>2.790374192784624</v>
      </c>
      <c r="F40" s="156">
        <v>885153.81698</v>
      </c>
      <c r="G40" s="156">
        <v>901795.7695200001</v>
      </c>
      <c r="H40" s="134">
        <f t="shared" si="2"/>
        <v>1.8801198414056106</v>
      </c>
      <c r="I40" s="134">
        <f t="shared" si="3"/>
        <v>2.5954776766018974</v>
      </c>
      <c r="J40" s="156">
        <v>3309575.6030000006</v>
      </c>
      <c r="K40" s="156">
        <v>3806838.79938</v>
      </c>
      <c r="L40" s="134">
        <f t="shared" si="6"/>
        <v>15.024983745023079</v>
      </c>
      <c r="M40" s="134">
        <f>K40/K$45*100</f>
        <v>2.752761935000974</v>
      </c>
    </row>
    <row r="41" spans="1:13" ht="14.25">
      <c r="A41" s="149" t="s">
        <v>81</v>
      </c>
      <c r="B41" s="156">
        <v>8590.10958</v>
      </c>
      <c r="C41" s="156">
        <v>7996.38306</v>
      </c>
      <c r="D41" s="134">
        <f t="shared" si="0"/>
        <v>-6.911745589163952</v>
      </c>
      <c r="E41" s="134">
        <f t="shared" si="1"/>
        <v>0.06342216376084463</v>
      </c>
      <c r="F41" s="156">
        <v>20053.4695</v>
      </c>
      <c r="G41" s="156">
        <v>19344.967360000002</v>
      </c>
      <c r="H41" s="134">
        <f t="shared" si="2"/>
        <v>-3.533065138678356</v>
      </c>
      <c r="I41" s="134">
        <f t="shared" si="3"/>
        <v>0.0556771639815935</v>
      </c>
      <c r="J41" s="156">
        <v>64386.249</v>
      </c>
      <c r="K41" s="156">
        <v>72848.42118</v>
      </c>
      <c r="L41" s="134">
        <f t="shared" si="6"/>
        <v>13.142825232760494</v>
      </c>
      <c r="M41" s="134">
        <f t="shared" si="5"/>
        <v>0.05267739755144944</v>
      </c>
    </row>
    <row r="42" spans="1:13" ht="15.75">
      <c r="A42" s="146" t="s">
        <v>17</v>
      </c>
      <c r="B42" s="155">
        <v>278180.19652</v>
      </c>
      <c r="C42" s="155">
        <v>306939.06913</v>
      </c>
      <c r="D42" s="140">
        <f t="shared" si="0"/>
        <v>10.338217087258537</v>
      </c>
      <c r="E42" s="140">
        <f t="shared" si="1"/>
        <v>2.434443142718086</v>
      </c>
      <c r="F42" s="155">
        <v>817859.11638</v>
      </c>
      <c r="G42" s="155">
        <v>842454.6022</v>
      </c>
      <c r="H42" s="139">
        <f t="shared" si="2"/>
        <v>3.0073010531281037</v>
      </c>
      <c r="I42" s="139">
        <f t="shared" si="3"/>
        <v>2.4246865947535783</v>
      </c>
      <c r="J42" s="155">
        <v>3755597.2389999996</v>
      </c>
      <c r="K42" s="155">
        <v>3885061.64701</v>
      </c>
      <c r="L42" s="140">
        <f t="shared" si="6"/>
        <v>3.4472388749671348</v>
      </c>
      <c r="M42" s="140">
        <f t="shared" si="5"/>
        <v>2.8093256322708227</v>
      </c>
    </row>
    <row r="43" spans="1:13" ht="14.25">
      <c r="A43" s="149" t="s">
        <v>84</v>
      </c>
      <c r="B43" s="156">
        <v>278180.19652</v>
      </c>
      <c r="C43" s="156">
        <v>306939.06913</v>
      </c>
      <c r="D43" s="134">
        <f t="shared" si="0"/>
        <v>10.338217087258537</v>
      </c>
      <c r="E43" s="134">
        <f t="shared" si="1"/>
        <v>2.434443142718086</v>
      </c>
      <c r="F43" s="156">
        <v>817859.11638</v>
      </c>
      <c r="G43" s="156">
        <v>842454.6022</v>
      </c>
      <c r="H43" s="134">
        <f t="shared" si="2"/>
        <v>3.0073010531281037</v>
      </c>
      <c r="I43" s="134">
        <f t="shared" si="3"/>
        <v>2.4246865947535783</v>
      </c>
      <c r="J43" s="156">
        <v>3755597.2389999996</v>
      </c>
      <c r="K43" s="156">
        <v>3885061.64701</v>
      </c>
      <c r="L43" s="134">
        <f t="shared" si="6"/>
        <v>3.4472388749671348</v>
      </c>
      <c r="M43" s="134">
        <f t="shared" si="5"/>
        <v>2.8093256322708227</v>
      </c>
    </row>
    <row r="44" spans="1:13" ht="15.75">
      <c r="A44" s="145" t="s">
        <v>125</v>
      </c>
      <c r="B44" s="156"/>
      <c r="C44" s="156"/>
      <c r="D44" s="138"/>
      <c r="E44" s="138"/>
      <c r="F44" s="156">
        <f>(F45-F46)</f>
        <v>41053.23600000143</v>
      </c>
      <c r="G44" s="156">
        <f>(G45-G46)</f>
        <v>425756.59899999946</v>
      </c>
      <c r="H44" s="134">
        <f t="shared" si="2"/>
        <v>937.0841387509248</v>
      </c>
      <c r="I44" s="134">
        <f t="shared" si="3"/>
        <v>1.2253791664587497</v>
      </c>
      <c r="J44" s="155">
        <f>J45-J46</f>
        <v>1410689.025000006</v>
      </c>
      <c r="K44" s="156">
        <f>K45-K46</f>
        <v>2102563</v>
      </c>
      <c r="L44" s="137">
        <f t="shared" si="6"/>
        <v>49.04510935710945</v>
      </c>
      <c r="M44" s="137">
        <f t="shared" si="5"/>
        <v>1.5203836299251994</v>
      </c>
    </row>
    <row r="45" spans="1:13" s="82" customFormat="1" ht="22.5" customHeight="1" thickBot="1">
      <c r="A45" s="144" t="s">
        <v>128</v>
      </c>
      <c r="B45" s="157">
        <v>11660974.39204</v>
      </c>
      <c r="C45" s="157">
        <v>12608183.93102</v>
      </c>
      <c r="D45" s="136">
        <f>(C45-B45)/B45*100</f>
        <v>8.122902144666254</v>
      </c>
      <c r="E45" s="135">
        <f>C45/C$45*100</f>
        <v>100</v>
      </c>
      <c r="F45" s="157">
        <v>31422548.977</v>
      </c>
      <c r="G45" s="157">
        <v>34744886.371</v>
      </c>
      <c r="H45" s="136">
        <f t="shared" si="2"/>
        <v>10.573099580278514</v>
      </c>
      <c r="I45" s="135">
        <f t="shared" si="3"/>
        <v>100</v>
      </c>
      <c r="J45" s="157">
        <v>119327294</v>
      </c>
      <c r="K45" s="157">
        <v>138291610</v>
      </c>
      <c r="L45" s="136">
        <f t="shared" si="6"/>
        <v>15.892689228333628</v>
      </c>
      <c r="M45" s="135">
        <f t="shared" si="5"/>
        <v>100</v>
      </c>
    </row>
    <row r="46" spans="6:11" ht="20.25" customHeight="1" hidden="1">
      <c r="F46" s="157">
        <v>31381495.741</v>
      </c>
      <c r="G46" s="152">
        <v>34319129.772</v>
      </c>
      <c r="J46" s="152">
        <v>117916604.975</v>
      </c>
      <c r="K46" s="152">
        <v>136189047</v>
      </c>
    </row>
    <row r="47" ht="19.5" customHeight="1"/>
    <row r="48" ht="24" customHeight="1">
      <c r="A48" s="130" t="s">
        <v>129</v>
      </c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3937007874015748" footer="0.35433070866141736"/>
  <pageSetup horizontalDpi="300" verticalDpi="300" orientation="landscape" paperSize="9" scale="6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51"/>
  <sheetViews>
    <sheetView zoomScalePageLayoutView="0" workbookViewId="0" topLeftCell="A1">
      <selection activeCell="I24" sqref="I24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36" t="s">
        <v>69</v>
      </c>
    </row>
    <row r="14" ht="12.75" customHeight="1"/>
    <row r="16" ht="12.75" customHeight="1"/>
    <row r="21" ht="15">
      <c r="C21" s="36" t="s">
        <v>70</v>
      </c>
    </row>
    <row r="34" ht="12.75" customHeight="1"/>
    <row r="50" ht="12.75" customHeight="1"/>
    <row r="51" ht="12.75">
      <c r="B51" s="14"/>
    </row>
    <row r="66" ht="12.75" customHeight="1"/>
  </sheetData>
  <sheetProtection/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1">
      <selection activeCell="D54" sqref="D54"/>
    </sheetView>
  </sheetViews>
  <sheetFormatPr defaultColWidth="9.140625" defaultRowHeight="12.75"/>
  <cols>
    <col min="4" max="4" width="17.421875" style="0" customWidth="1"/>
  </cols>
  <sheetData>
    <row r="1" ht="15">
      <c r="B1" s="36" t="s">
        <v>10</v>
      </c>
    </row>
    <row r="2" ht="15">
      <c r="B2" s="36" t="s">
        <v>71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14"/>
    </row>
    <row r="47" ht="12.75" customHeight="1"/>
    <row r="54" ht="12.75" customHeight="1"/>
    <row r="69" ht="12.75" customHeight="1"/>
    <row r="71" ht="12.75" customHeight="1"/>
    <row r="82" ht="12.75" customHeight="1"/>
  </sheetData>
  <sheetProtection/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73">
      <selection activeCell="I196" sqref="I196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36" t="s">
        <v>73</v>
      </c>
    </row>
    <row r="10" ht="12.75" customHeight="1"/>
    <row r="13" ht="12.75" customHeight="1"/>
    <row r="18" ht="15">
      <c r="B18" s="36" t="s">
        <v>72</v>
      </c>
    </row>
    <row r="19" ht="15">
      <c r="B19" s="36"/>
    </row>
    <row r="20" ht="15">
      <c r="B20" s="36"/>
    </row>
    <row r="21" ht="15">
      <c r="B21" s="36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14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sheetProtection/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73"/>
  <sheetViews>
    <sheetView zoomScalePageLayoutView="0" workbookViewId="0" topLeftCell="C61">
      <selection activeCell="O24" sqref="O24"/>
    </sheetView>
  </sheetViews>
  <sheetFormatPr defaultColWidth="9.140625" defaultRowHeight="12.75"/>
  <cols>
    <col min="1" max="1" width="7.00390625" style="0" customWidth="1"/>
    <col min="2" max="2" width="40.28125" style="0" customWidth="1"/>
    <col min="3" max="3" width="11.28125" style="25" customWidth="1"/>
    <col min="4" max="4" width="13.140625" style="25" customWidth="1"/>
    <col min="5" max="5" width="13.57421875" style="26" customWidth="1"/>
    <col min="6" max="6" width="13.421875" style="26" customWidth="1"/>
    <col min="7" max="7" width="13.00390625" style="26" customWidth="1"/>
    <col min="8" max="8" width="13.57421875" style="26" customWidth="1"/>
    <col min="9" max="9" width="13.421875" style="26" customWidth="1"/>
    <col min="10" max="10" width="13.57421875" style="26" customWidth="1"/>
    <col min="11" max="12" width="11.7109375" style="26" customWidth="1"/>
    <col min="13" max="13" width="11.28125" style="26" bestFit="1" customWidth="1"/>
    <col min="14" max="14" width="11.140625" style="26" customWidth="1"/>
    <col min="15" max="15" width="12.421875" style="25" bestFit="1" customWidth="1"/>
  </cols>
  <sheetData>
    <row r="1" spans="2:15" ht="16.5" thickBot="1">
      <c r="B1" s="16" t="s">
        <v>117</v>
      </c>
      <c r="C1" s="17" t="s">
        <v>20</v>
      </c>
      <c r="D1" s="17" t="s">
        <v>21</v>
      </c>
      <c r="E1" s="17" t="s">
        <v>22</v>
      </c>
      <c r="F1" s="17" t="s">
        <v>23</v>
      </c>
      <c r="G1" s="17" t="s">
        <v>24</v>
      </c>
      <c r="H1" s="17" t="s">
        <v>25</v>
      </c>
      <c r="I1" s="17" t="s">
        <v>26</v>
      </c>
      <c r="J1" s="17" t="s">
        <v>27</v>
      </c>
      <c r="K1" s="17" t="s">
        <v>28</v>
      </c>
      <c r="L1" s="17" t="s">
        <v>0</v>
      </c>
      <c r="M1" s="17" t="s">
        <v>29</v>
      </c>
      <c r="N1" s="17" t="s">
        <v>30</v>
      </c>
      <c r="O1" s="18" t="s">
        <v>19</v>
      </c>
    </row>
    <row r="2" spans="1:15" s="53" customFormat="1" ht="16.5" thickBot="1" thickTop="1">
      <c r="A2" s="19">
        <v>2012</v>
      </c>
      <c r="B2" s="20" t="s">
        <v>2</v>
      </c>
      <c r="C2" s="69">
        <v>1519124.611</v>
      </c>
      <c r="D2" s="69">
        <v>1543507.382</v>
      </c>
      <c r="E2" s="69">
        <v>1675883.421</v>
      </c>
      <c r="F2" s="69"/>
      <c r="G2" s="69"/>
      <c r="H2" s="69"/>
      <c r="I2" s="69"/>
      <c r="J2" s="69"/>
      <c r="K2" s="69"/>
      <c r="L2" s="69"/>
      <c r="M2" s="69"/>
      <c r="N2" s="69"/>
      <c r="O2" s="70">
        <f>SUM(C2:N2)</f>
        <v>4738515.414</v>
      </c>
    </row>
    <row r="3" spans="1:15" ht="16.5" thickBot="1" thickTop="1">
      <c r="A3" s="52">
        <v>2011</v>
      </c>
      <c r="B3" s="20" t="s">
        <v>2</v>
      </c>
      <c r="C3" s="69">
        <v>1392157.215</v>
      </c>
      <c r="D3" s="69">
        <v>1347938.855</v>
      </c>
      <c r="E3" s="69">
        <v>1477195.374</v>
      </c>
      <c r="F3" s="69">
        <v>1323502.034</v>
      </c>
      <c r="G3" s="69">
        <v>1378860.87</v>
      </c>
      <c r="H3" s="69">
        <v>1365499.948</v>
      </c>
      <c r="I3" s="69">
        <v>1360818.793</v>
      </c>
      <c r="J3" s="69">
        <v>1418143.461</v>
      </c>
      <c r="K3" s="69">
        <v>1477816.106</v>
      </c>
      <c r="L3" s="69">
        <v>1766862.824</v>
      </c>
      <c r="M3" s="69">
        <v>1705800.37</v>
      </c>
      <c r="N3" s="69">
        <v>1872627.818</v>
      </c>
      <c r="O3" s="70">
        <f>SUM(C3:N3)</f>
        <v>17887223.668</v>
      </c>
    </row>
    <row r="4" spans="1:15" s="53" customFormat="1" ht="15.75" thickTop="1">
      <c r="A4" s="19">
        <v>2012</v>
      </c>
      <c r="B4" s="22" t="s">
        <v>46</v>
      </c>
      <c r="C4" s="23">
        <v>472780.567</v>
      </c>
      <c r="D4" s="23">
        <v>500155.064</v>
      </c>
      <c r="E4" s="23">
        <v>535704.678</v>
      </c>
      <c r="F4" s="23"/>
      <c r="G4" s="23"/>
      <c r="H4" s="23"/>
      <c r="I4" s="23"/>
      <c r="J4" s="23"/>
      <c r="K4" s="23"/>
      <c r="L4" s="23"/>
      <c r="M4" s="23"/>
      <c r="N4" s="23"/>
      <c r="O4" s="70">
        <f>SUM(C4:N4)</f>
        <v>1508640.309</v>
      </c>
    </row>
    <row r="5" spans="1:15" ht="15">
      <c r="A5" s="52">
        <v>2011</v>
      </c>
      <c r="B5" s="22" t="s">
        <v>46</v>
      </c>
      <c r="C5" s="23">
        <v>387943.706</v>
      </c>
      <c r="D5" s="23">
        <v>381463.528</v>
      </c>
      <c r="E5" s="23">
        <v>438873.956</v>
      </c>
      <c r="F5" s="23">
        <v>379596.218</v>
      </c>
      <c r="G5" s="23">
        <v>461757.034</v>
      </c>
      <c r="H5" s="23">
        <v>475282.803</v>
      </c>
      <c r="I5" s="23">
        <v>454903.536</v>
      </c>
      <c r="J5" s="23">
        <v>488914.711</v>
      </c>
      <c r="K5" s="23">
        <v>454248.394</v>
      </c>
      <c r="L5" s="23">
        <v>476037.81</v>
      </c>
      <c r="M5" s="23">
        <v>490212.962</v>
      </c>
      <c r="N5" s="23">
        <v>569793.57</v>
      </c>
      <c r="O5" s="129">
        <f>SUM(C5:N5)</f>
        <v>5459028.228</v>
      </c>
    </row>
    <row r="6" spans="1:15" s="53" customFormat="1" ht="15">
      <c r="A6" s="19">
        <v>2012</v>
      </c>
      <c r="B6" s="22" t="s">
        <v>47</v>
      </c>
      <c r="C6" s="23">
        <v>194836.654</v>
      </c>
      <c r="D6" s="23">
        <v>179726.696</v>
      </c>
      <c r="E6" s="23">
        <v>194560.834</v>
      </c>
      <c r="F6" s="23"/>
      <c r="G6" s="23"/>
      <c r="H6" s="23"/>
      <c r="I6" s="23"/>
      <c r="J6" s="23"/>
      <c r="K6" s="23"/>
      <c r="L6" s="23"/>
      <c r="M6" s="23"/>
      <c r="N6" s="23"/>
      <c r="O6" s="129">
        <f>SUM(C6:N6)</f>
        <v>569124.184</v>
      </c>
    </row>
    <row r="7" spans="1:15" ht="15">
      <c r="A7" s="52">
        <v>2011</v>
      </c>
      <c r="B7" s="22" t="s">
        <v>47</v>
      </c>
      <c r="C7" s="23">
        <v>248442.981</v>
      </c>
      <c r="D7" s="23">
        <v>234851.854</v>
      </c>
      <c r="E7" s="23">
        <v>216565.357</v>
      </c>
      <c r="F7" s="23">
        <v>185956.119</v>
      </c>
      <c r="G7" s="23">
        <v>173109.126</v>
      </c>
      <c r="H7" s="23">
        <v>138120.778</v>
      </c>
      <c r="I7" s="23">
        <v>131846.907</v>
      </c>
      <c r="J7" s="23">
        <v>67640.8</v>
      </c>
      <c r="K7" s="23">
        <v>118779.435</v>
      </c>
      <c r="L7" s="23">
        <v>202363.91</v>
      </c>
      <c r="M7" s="23">
        <v>278984.189</v>
      </c>
      <c r="N7" s="23">
        <v>342646.411</v>
      </c>
      <c r="O7" s="129">
        <f aca="true" t="shared" si="0" ref="O7:O61">SUM(C7:N7)</f>
        <v>2339307.867</v>
      </c>
    </row>
    <row r="8" spans="1:15" s="53" customFormat="1" ht="15">
      <c r="A8" s="19">
        <v>2012</v>
      </c>
      <c r="B8" s="22" t="s">
        <v>48</v>
      </c>
      <c r="C8" s="23">
        <v>93871.517</v>
      </c>
      <c r="D8" s="23">
        <v>91292.792</v>
      </c>
      <c r="E8" s="23">
        <v>103260.353</v>
      </c>
      <c r="F8" s="23"/>
      <c r="G8" s="23"/>
      <c r="H8" s="23"/>
      <c r="I8" s="23"/>
      <c r="J8" s="23"/>
      <c r="K8" s="23"/>
      <c r="L8" s="23"/>
      <c r="M8" s="23"/>
      <c r="N8" s="23"/>
      <c r="O8" s="129">
        <f t="shared" si="0"/>
        <v>288424.662</v>
      </c>
    </row>
    <row r="9" spans="1:15" ht="15">
      <c r="A9" s="52">
        <v>2011</v>
      </c>
      <c r="B9" s="22" t="s">
        <v>48</v>
      </c>
      <c r="C9" s="23">
        <v>86819.777</v>
      </c>
      <c r="D9" s="23">
        <v>82730.777</v>
      </c>
      <c r="E9" s="23">
        <v>94665.038</v>
      </c>
      <c r="F9" s="23">
        <v>83318.818</v>
      </c>
      <c r="G9" s="23">
        <v>84775.491</v>
      </c>
      <c r="H9" s="23">
        <v>87594.397</v>
      </c>
      <c r="I9" s="23">
        <v>86109.084</v>
      </c>
      <c r="J9" s="23">
        <v>101545.315</v>
      </c>
      <c r="K9" s="23">
        <v>115380.083</v>
      </c>
      <c r="L9" s="23">
        <v>123852.494</v>
      </c>
      <c r="M9" s="23">
        <v>138694.662</v>
      </c>
      <c r="N9" s="23">
        <v>119269.227</v>
      </c>
      <c r="O9" s="129">
        <f t="shared" si="0"/>
        <v>1204755.163</v>
      </c>
    </row>
    <row r="10" spans="1:15" s="53" customFormat="1" ht="15">
      <c r="A10" s="19">
        <v>2012</v>
      </c>
      <c r="B10" s="22" t="s">
        <v>49</v>
      </c>
      <c r="C10" s="23">
        <v>107569.684</v>
      </c>
      <c r="D10" s="23">
        <v>96758.407</v>
      </c>
      <c r="E10" s="23">
        <v>107021.044</v>
      </c>
      <c r="F10" s="23"/>
      <c r="G10" s="23"/>
      <c r="H10" s="23"/>
      <c r="I10" s="23"/>
      <c r="J10" s="23"/>
      <c r="K10" s="23"/>
      <c r="L10" s="23"/>
      <c r="M10" s="23"/>
      <c r="N10" s="23"/>
      <c r="O10" s="129">
        <f t="shared" si="0"/>
        <v>311349.135</v>
      </c>
    </row>
    <row r="11" spans="1:15" ht="15">
      <c r="A11" s="52">
        <v>2011</v>
      </c>
      <c r="B11" s="22" t="s">
        <v>49</v>
      </c>
      <c r="C11" s="23">
        <v>98866.04</v>
      </c>
      <c r="D11" s="23">
        <v>102110.243</v>
      </c>
      <c r="E11" s="23">
        <v>112587.176</v>
      </c>
      <c r="F11" s="23">
        <v>93120.502</v>
      </c>
      <c r="G11" s="23">
        <v>86976.696</v>
      </c>
      <c r="H11" s="23">
        <v>89708.7</v>
      </c>
      <c r="I11" s="23">
        <v>84957.519</v>
      </c>
      <c r="J11" s="23">
        <v>106909.949</v>
      </c>
      <c r="K11" s="23">
        <v>153376.439</v>
      </c>
      <c r="L11" s="23">
        <v>191354.938</v>
      </c>
      <c r="M11" s="23">
        <v>130693.983</v>
      </c>
      <c r="N11" s="23">
        <v>121932.511</v>
      </c>
      <c r="O11" s="129">
        <f t="shared" si="0"/>
        <v>1372594.696</v>
      </c>
    </row>
    <row r="12" spans="1:15" s="53" customFormat="1" ht="15">
      <c r="A12" s="19">
        <v>2012</v>
      </c>
      <c r="B12" s="22" t="s">
        <v>50</v>
      </c>
      <c r="C12" s="23">
        <v>120813.792</v>
      </c>
      <c r="D12" s="23">
        <v>144737.286</v>
      </c>
      <c r="E12" s="23">
        <v>138025.381</v>
      </c>
      <c r="F12" s="23"/>
      <c r="G12" s="23"/>
      <c r="H12" s="23"/>
      <c r="I12" s="23"/>
      <c r="J12" s="23"/>
      <c r="K12" s="23"/>
      <c r="L12" s="23"/>
      <c r="M12" s="23"/>
      <c r="N12" s="23"/>
      <c r="O12" s="129">
        <f t="shared" si="0"/>
        <v>403576.459</v>
      </c>
    </row>
    <row r="13" spans="1:15" ht="15">
      <c r="A13" s="52">
        <v>2011</v>
      </c>
      <c r="B13" s="22" t="s">
        <v>50</v>
      </c>
      <c r="C13" s="23">
        <v>115355.883</v>
      </c>
      <c r="D13" s="23">
        <v>133655.857</v>
      </c>
      <c r="E13" s="23">
        <v>130201.377</v>
      </c>
      <c r="F13" s="23">
        <v>120586.558</v>
      </c>
      <c r="G13" s="23">
        <v>120498.835</v>
      </c>
      <c r="H13" s="23">
        <v>115598.599</v>
      </c>
      <c r="I13" s="23">
        <v>118061.897</v>
      </c>
      <c r="J13" s="23">
        <v>127635.135</v>
      </c>
      <c r="K13" s="23">
        <v>164387.312</v>
      </c>
      <c r="L13" s="23">
        <v>262356.228</v>
      </c>
      <c r="M13" s="23">
        <v>205560.136</v>
      </c>
      <c r="N13" s="23">
        <v>148857.304</v>
      </c>
      <c r="O13" s="129">
        <f t="shared" si="0"/>
        <v>1762755.1209999998</v>
      </c>
    </row>
    <row r="14" spans="1:15" s="53" customFormat="1" ht="15">
      <c r="A14" s="19">
        <v>2012</v>
      </c>
      <c r="B14" s="22" t="s">
        <v>51</v>
      </c>
      <c r="C14" s="23">
        <v>14972.919</v>
      </c>
      <c r="D14" s="23">
        <v>15823.811</v>
      </c>
      <c r="E14" s="23">
        <v>19498.201</v>
      </c>
      <c r="F14" s="23"/>
      <c r="G14" s="23"/>
      <c r="H14" s="23"/>
      <c r="I14" s="23"/>
      <c r="J14" s="23"/>
      <c r="K14" s="23"/>
      <c r="L14" s="23"/>
      <c r="M14" s="23"/>
      <c r="N14" s="23"/>
      <c r="O14" s="129">
        <f t="shared" si="0"/>
        <v>50294.931</v>
      </c>
    </row>
    <row r="15" spans="1:15" ht="15">
      <c r="A15" s="52">
        <v>2011</v>
      </c>
      <c r="B15" s="22" t="s">
        <v>51</v>
      </c>
      <c r="C15" s="23">
        <v>12383.137</v>
      </c>
      <c r="D15" s="23">
        <v>15468.755</v>
      </c>
      <c r="E15" s="23">
        <v>18288.036</v>
      </c>
      <c r="F15" s="23">
        <v>16013.655</v>
      </c>
      <c r="G15" s="23">
        <v>15627.039</v>
      </c>
      <c r="H15" s="23">
        <v>14267.842</v>
      </c>
      <c r="I15" s="23">
        <v>14973.364</v>
      </c>
      <c r="J15" s="23">
        <v>14530.885</v>
      </c>
      <c r="K15" s="23">
        <v>13705.222</v>
      </c>
      <c r="L15" s="23">
        <v>12235.299</v>
      </c>
      <c r="M15" s="23">
        <v>13322.713</v>
      </c>
      <c r="N15" s="23">
        <v>20395.939</v>
      </c>
      <c r="O15" s="129">
        <f t="shared" si="0"/>
        <v>181211.886</v>
      </c>
    </row>
    <row r="16" spans="1:15" ht="15">
      <c r="A16" s="19">
        <v>2012</v>
      </c>
      <c r="B16" s="22" t="s">
        <v>146</v>
      </c>
      <c r="C16" s="23">
        <v>93304.669</v>
      </c>
      <c r="D16" s="23">
        <v>100923.017</v>
      </c>
      <c r="E16" s="23">
        <v>86830.236</v>
      </c>
      <c r="F16" s="23"/>
      <c r="G16" s="23"/>
      <c r="H16" s="23"/>
      <c r="I16" s="23"/>
      <c r="J16" s="23"/>
      <c r="K16" s="23"/>
      <c r="L16" s="23"/>
      <c r="M16" s="23"/>
      <c r="N16" s="23"/>
      <c r="O16" s="129">
        <f t="shared" si="0"/>
        <v>281057.922</v>
      </c>
    </row>
    <row r="17" spans="1:15" ht="15">
      <c r="A17" s="52">
        <v>2011</v>
      </c>
      <c r="B17" s="22" t="s">
        <v>146</v>
      </c>
      <c r="C17" s="23">
        <v>69776.436</v>
      </c>
      <c r="D17" s="23">
        <v>53611.692</v>
      </c>
      <c r="E17" s="23">
        <v>74347.103</v>
      </c>
      <c r="F17" s="23">
        <v>47640.317</v>
      </c>
      <c r="G17" s="23">
        <v>33865.299</v>
      </c>
      <c r="H17" s="23">
        <v>37638.843</v>
      </c>
      <c r="I17" s="23">
        <v>57184.343</v>
      </c>
      <c r="J17" s="23">
        <v>91027.083</v>
      </c>
      <c r="K17" s="23">
        <v>54636.269</v>
      </c>
      <c r="L17" s="23">
        <v>52933.545</v>
      </c>
      <c r="M17" s="23">
        <v>41261.433</v>
      </c>
      <c r="N17" s="23">
        <v>63198.799</v>
      </c>
      <c r="O17" s="129">
        <f t="shared" si="0"/>
        <v>677121.162</v>
      </c>
    </row>
    <row r="18" spans="1:15" ht="15">
      <c r="A18" s="19">
        <v>2012</v>
      </c>
      <c r="B18" s="22" t="s">
        <v>131</v>
      </c>
      <c r="C18" s="23">
        <v>4772.612</v>
      </c>
      <c r="D18" s="23">
        <v>6760.989</v>
      </c>
      <c r="E18" s="23">
        <v>10440.048</v>
      </c>
      <c r="F18" s="23"/>
      <c r="G18" s="23"/>
      <c r="H18" s="23"/>
      <c r="I18" s="23"/>
      <c r="J18" s="23"/>
      <c r="K18" s="23"/>
      <c r="L18" s="23"/>
      <c r="M18" s="23"/>
      <c r="N18" s="23"/>
      <c r="O18" s="129">
        <f t="shared" si="0"/>
        <v>21973.648999999998</v>
      </c>
    </row>
    <row r="19" spans="1:15" ht="15">
      <c r="A19" s="52">
        <v>2011</v>
      </c>
      <c r="B19" s="22" t="s">
        <v>131</v>
      </c>
      <c r="C19" s="23">
        <v>5261.606</v>
      </c>
      <c r="D19" s="23">
        <v>7341.169</v>
      </c>
      <c r="E19" s="23">
        <v>11815.733</v>
      </c>
      <c r="F19" s="23">
        <v>9329.011</v>
      </c>
      <c r="G19" s="23">
        <v>7799.05</v>
      </c>
      <c r="H19" s="23">
        <v>3580.169</v>
      </c>
      <c r="I19" s="23">
        <v>3891.39</v>
      </c>
      <c r="J19" s="23">
        <v>5232.106</v>
      </c>
      <c r="K19" s="23">
        <v>7819.24</v>
      </c>
      <c r="L19" s="23">
        <v>4910.612</v>
      </c>
      <c r="M19" s="23">
        <v>4297.793</v>
      </c>
      <c r="N19" s="23">
        <v>5044.569</v>
      </c>
      <c r="O19" s="129">
        <f t="shared" si="0"/>
        <v>76322.448</v>
      </c>
    </row>
    <row r="20" spans="1:15" ht="15">
      <c r="A20" s="19">
        <v>2012</v>
      </c>
      <c r="B20" s="22" t="s">
        <v>112</v>
      </c>
      <c r="C20" s="23">
        <v>148152.422</v>
      </c>
      <c r="D20" s="23">
        <v>111124.419</v>
      </c>
      <c r="E20" s="23">
        <v>147817.62</v>
      </c>
      <c r="F20" s="23"/>
      <c r="G20" s="23"/>
      <c r="H20" s="23"/>
      <c r="I20" s="23"/>
      <c r="J20" s="23"/>
      <c r="K20" s="23"/>
      <c r="L20" s="23"/>
      <c r="M20" s="23"/>
      <c r="N20" s="23"/>
      <c r="O20" s="129">
        <f t="shared" si="0"/>
        <v>407094.461</v>
      </c>
    </row>
    <row r="21" spans="1:15" ht="15">
      <c r="A21" s="52">
        <v>2011</v>
      </c>
      <c r="B21" s="22" t="s">
        <v>112</v>
      </c>
      <c r="C21" s="23">
        <v>115267.479</v>
      </c>
      <c r="D21" s="23">
        <v>85459.212</v>
      </c>
      <c r="E21" s="23">
        <v>104072.301</v>
      </c>
      <c r="F21" s="23">
        <v>109381.776</v>
      </c>
      <c r="G21" s="23">
        <v>113124.933</v>
      </c>
      <c r="H21" s="23">
        <v>126098.469</v>
      </c>
      <c r="I21" s="23">
        <v>120570.73</v>
      </c>
      <c r="J21" s="23">
        <v>113921.153</v>
      </c>
      <c r="K21" s="23">
        <v>124246.335</v>
      </c>
      <c r="L21" s="23">
        <v>131206.167</v>
      </c>
      <c r="M21" s="23">
        <v>131965.871</v>
      </c>
      <c r="N21" s="23">
        <v>146111.938</v>
      </c>
      <c r="O21" s="129">
        <f t="shared" si="0"/>
        <v>1421426.364</v>
      </c>
    </row>
    <row r="22" spans="1:15" ht="15">
      <c r="A22" s="19">
        <v>2012</v>
      </c>
      <c r="B22" s="22" t="s">
        <v>52</v>
      </c>
      <c r="C22" s="23">
        <v>268049.774</v>
      </c>
      <c r="D22" s="23">
        <v>296204.902</v>
      </c>
      <c r="E22" s="23">
        <v>332725.025</v>
      </c>
      <c r="F22" s="23"/>
      <c r="G22" s="23"/>
      <c r="H22" s="23"/>
      <c r="I22" s="23"/>
      <c r="J22" s="23"/>
      <c r="K22" s="23"/>
      <c r="L22" s="23"/>
      <c r="M22" s="23"/>
      <c r="N22" s="23"/>
      <c r="O22" s="129">
        <f t="shared" si="0"/>
        <v>896979.701</v>
      </c>
    </row>
    <row r="23" spans="1:15" ht="15">
      <c r="A23" s="52">
        <v>2011</v>
      </c>
      <c r="B23" s="22" t="s">
        <v>52</v>
      </c>
      <c r="C23" s="23">
        <v>252040.17</v>
      </c>
      <c r="D23" s="23">
        <v>251245.768</v>
      </c>
      <c r="E23" s="23">
        <v>275779.296</v>
      </c>
      <c r="F23" s="23">
        <v>278559.059</v>
      </c>
      <c r="G23" s="23">
        <v>281327.367</v>
      </c>
      <c r="H23" s="23">
        <v>277609.348</v>
      </c>
      <c r="I23" s="23">
        <v>288320.022</v>
      </c>
      <c r="J23" s="23">
        <v>300786.324</v>
      </c>
      <c r="K23" s="23">
        <v>271237.376</v>
      </c>
      <c r="L23" s="23">
        <v>309611.821</v>
      </c>
      <c r="M23" s="23">
        <v>270806.628</v>
      </c>
      <c r="N23" s="23">
        <v>335377.551</v>
      </c>
      <c r="O23" s="129">
        <f t="shared" si="0"/>
        <v>3392700.7300000004</v>
      </c>
    </row>
    <row r="24" spans="1:15" ht="15">
      <c r="A24" s="19">
        <v>2012</v>
      </c>
      <c r="B24" s="20" t="s">
        <v>10</v>
      </c>
      <c r="C24" s="21">
        <v>8739176.225</v>
      </c>
      <c r="D24" s="21">
        <v>9334018.819</v>
      </c>
      <c r="E24" s="21">
        <v>10625361.441</v>
      </c>
      <c r="F24" s="21"/>
      <c r="G24" s="21"/>
      <c r="H24" s="21"/>
      <c r="I24" s="21"/>
      <c r="J24" s="21"/>
      <c r="K24" s="21"/>
      <c r="L24" s="21"/>
      <c r="M24" s="21"/>
      <c r="N24" s="21"/>
      <c r="O24" s="129">
        <f t="shared" si="0"/>
        <v>28698556.485</v>
      </c>
    </row>
    <row r="25" spans="1:15" ht="15">
      <c r="A25" s="52">
        <v>2011</v>
      </c>
      <c r="B25" s="20" t="s">
        <v>10</v>
      </c>
      <c r="C25" s="21">
        <v>7925271.994</v>
      </c>
      <c r="D25" s="21">
        <v>8508952.321</v>
      </c>
      <c r="E25" s="21">
        <v>9905472.453</v>
      </c>
      <c r="F25" s="21">
        <v>10095615.636</v>
      </c>
      <c r="G25" s="21">
        <v>9307367.703</v>
      </c>
      <c r="H25" s="21">
        <v>9700365.754</v>
      </c>
      <c r="I25" s="21">
        <v>9774589.877</v>
      </c>
      <c r="J25" s="21">
        <v>9252718.899</v>
      </c>
      <c r="K25" s="21">
        <v>8836482.337</v>
      </c>
      <c r="L25" s="21">
        <v>9730079.029</v>
      </c>
      <c r="M25" s="21">
        <v>8649696.989</v>
      </c>
      <c r="N25" s="21">
        <v>9851256.758</v>
      </c>
      <c r="O25" s="129">
        <f t="shared" si="0"/>
        <v>111537869.75000001</v>
      </c>
    </row>
    <row r="26" spans="1:15" ht="15">
      <c r="A26" s="19">
        <v>2012</v>
      </c>
      <c r="B26" s="22" t="s">
        <v>53</v>
      </c>
      <c r="C26" s="23">
        <v>589110.119</v>
      </c>
      <c r="D26" s="23">
        <v>638397.055</v>
      </c>
      <c r="E26" s="23">
        <v>727453.388</v>
      </c>
      <c r="F26" s="23"/>
      <c r="G26" s="23"/>
      <c r="H26" s="23"/>
      <c r="I26" s="23"/>
      <c r="J26" s="23"/>
      <c r="K26" s="23"/>
      <c r="L26" s="23"/>
      <c r="M26" s="23"/>
      <c r="N26" s="23"/>
      <c r="O26" s="129">
        <f t="shared" si="0"/>
        <v>1954960.5620000002</v>
      </c>
    </row>
    <row r="27" spans="1:15" ht="15">
      <c r="A27" s="52">
        <v>2011</v>
      </c>
      <c r="B27" s="22" t="s">
        <v>53</v>
      </c>
      <c r="C27" s="23">
        <v>606911.112</v>
      </c>
      <c r="D27" s="23">
        <v>627617.38</v>
      </c>
      <c r="E27" s="23">
        <v>733031.035</v>
      </c>
      <c r="F27" s="23">
        <v>757224.269</v>
      </c>
      <c r="G27" s="23">
        <v>695730.05</v>
      </c>
      <c r="H27" s="23">
        <v>676254.808</v>
      </c>
      <c r="I27" s="23">
        <v>624060.745</v>
      </c>
      <c r="J27" s="23">
        <v>615752.799</v>
      </c>
      <c r="K27" s="23">
        <v>628946.755</v>
      </c>
      <c r="L27" s="23">
        <v>701797.041</v>
      </c>
      <c r="M27" s="23">
        <v>633472.293</v>
      </c>
      <c r="N27" s="23">
        <v>652852.625</v>
      </c>
      <c r="O27" s="129">
        <f t="shared" si="0"/>
        <v>7953650.912</v>
      </c>
    </row>
    <row r="28" spans="1:15" ht="15">
      <c r="A28" s="19">
        <v>2012</v>
      </c>
      <c r="B28" s="22" t="s">
        <v>54</v>
      </c>
      <c r="C28" s="23">
        <v>90148.988</v>
      </c>
      <c r="D28" s="23">
        <v>104451.318</v>
      </c>
      <c r="E28" s="23">
        <v>151033.121</v>
      </c>
      <c r="F28" s="23"/>
      <c r="G28" s="23"/>
      <c r="H28" s="23"/>
      <c r="I28" s="23"/>
      <c r="J28" s="23"/>
      <c r="K28" s="23"/>
      <c r="L28" s="23"/>
      <c r="M28" s="23"/>
      <c r="N28" s="23"/>
      <c r="O28" s="129">
        <f t="shared" si="0"/>
        <v>345633.427</v>
      </c>
    </row>
    <row r="29" spans="1:15" ht="15">
      <c r="A29" s="52">
        <v>2011</v>
      </c>
      <c r="B29" s="22" t="s">
        <v>54</v>
      </c>
      <c r="C29" s="23">
        <v>89242.394</v>
      </c>
      <c r="D29" s="23">
        <v>101715.366</v>
      </c>
      <c r="E29" s="23">
        <v>112342.697</v>
      </c>
      <c r="F29" s="23">
        <v>113094.338</v>
      </c>
      <c r="G29" s="23">
        <v>112835.894</v>
      </c>
      <c r="H29" s="23">
        <v>132634.078</v>
      </c>
      <c r="I29" s="23">
        <v>153340.197</v>
      </c>
      <c r="J29" s="23">
        <v>152874.162</v>
      </c>
      <c r="K29" s="23">
        <v>107349.218</v>
      </c>
      <c r="L29" s="23">
        <v>139504.878</v>
      </c>
      <c r="M29" s="23">
        <v>100961.478</v>
      </c>
      <c r="N29" s="23">
        <v>124515.956</v>
      </c>
      <c r="O29" s="129">
        <f t="shared" si="0"/>
        <v>1440410.6560000002</v>
      </c>
    </row>
    <row r="30" spans="1:15" s="53" customFormat="1" ht="15">
      <c r="A30" s="19">
        <v>2012</v>
      </c>
      <c r="B30" s="22" t="s">
        <v>55</v>
      </c>
      <c r="C30" s="23">
        <v>133847.871</v>
      </c>
      <c r="D30" s="23">
        <v>150308.969</v>
      </c>
      <c r="E30" s="23">
        <v>168599.349</v>
      </c>
      <c r="F30" s="23"/>
      <c r="G30" s="23"/>
      <c r="H30" s="23"/>
      <c r="I30" s="23"/>
      <c r="J30" s="23"/>
      <c r="K30" s="23"/>
      <c r="L30" s="23"/>
      <c r="M30" s="23"/>
      <c r="N30" s="23"/>
      <c r="O30" s="129">
        <f t="shared" si="0"/>
        <v>452756.189</v>
      </c>
    </row>
    <row r="31" spans="1:15" ht="15">
      <c r="A31" s="52">
        <v>2011</v>
      </c>
      <c r="B31" s="22" t="s">
        <v>55</v>
      </c>
      <c r="C31" s="23">
        <v>101365.806</v>
      </c>
      <c r="D31" s="23">
        <v>105020.95</v>
      </c>
      <c r="E31" s="23">
        <v>121291.349</v>
      </c>
      <c r="F31" s="23">
        <v>132538.219</v>
      </c>
      <c r="G31" s="23">
        <v>134667.481</v>
      </c>
      <c r="H31" s="23">
        <v>132886.049</v>
      </c>
      <c r="I31" s="23">
        <v>134061.471</v>
      </c>
      <c r="J31" s="23">
        <v>145109.375</v>
      </c>
      <c r="K31" s="23">
        <v>135958.973</v>
      </c>
      <c r="L31" s="23">
        <v>169857.877</v>
      </c>
      <c r="M31" s="23">
        <v>152860.594</v>
      </c>
      <c r="N31" s="23">
        <v>163919.224</v>
      </c>
      <c r="O31" s="129">
        <f t="shared" si="0"/>
        <v>1629537.368</v>
      </c>
    </row>
    <row r="32" spans="1:15" ht="15">
      <c r="A32" s="19">
        <v>2012</v>
      </c>
      <c r="B32" s="22" t="s">
        <v>82</v>
      </c>
      <c r="C32" s="23">
        <v>1307366.808</v>
      </c>
      <c r="D32" s="23">
        <v>1393664.054</v>
      </c>
      <c r="E32" s="23">
        <v>1650069.504</v>
      </c>
      <c r="F32" s="24"/>
      <c r="G32" s="24"/>
      <c r="H32" s="24"/>
      <c r="I32" s="24"/>
      <c r="J32" s="24"/>
      <c r="K32" s="24"/>
      <c r="L32" s="24"/>
      <c r="M32" s="24"/>
      <c r="N32" s="24"/>
      <c r="O32" s="129">
        <f t="shared" si="0"/>
        <v>4351100.365999999</v>
      </c>
    </row>
    <row r="33" spans="1:15" ht="15">
      <c r="A33" s="52">
        <v>2011</v>
      </c>
      <c r="B33" s="22" t="s">
        <v>82</v>
      </c>
      <c r="C33" s="23">
        <v>1214729.394</v>
      </c>
      <c r="D33" s="23">
        <v>1184871.664</v>
      </c>
      <c r="E33" s="23">
        <v>1351134.825</v>
      </c>
      <c r="F33" s="23">
        <v>1609806.846</v>
      </c>
      <c r="G33" s="23">
        <v>1425821.271</v>
      </c>
      <c r="H33" s="23">
        <v>1434004.309</v>
      </c>
      <c r="I33" s="23">
        <v>1351676.464</v>
      </c>
      <c r="J33" s="23">
        <v>1497277.174</v>
      </c>
      <c r="K33" s="23">
        <v>1265858.415</v>
      </c>
      <c r="L33" s="23">
        <v>1396838.264</v>
      </c>
      <c r="M33" s="23">
        <v>1213242.451</v>
      </c>
      <c r="N33" s="23">
        <v>1402066.524</v>
      </c>
      <c r="O33" s="129">
        <f t="shared" si="0"/>
        <v>16347327.601</v>
      </c>
    </row>
    <row r="34" spans="1:15" ht="15">
      <c r="A34" s="19">
        <v>2012</v>
      </c>
      <c r="B34" s="22" t="s">
        <v>56</v>
      </c>
      <c r="C34" s="23">
        <v>1242101.47</v>
      </c>
      <c r="D34" s="23">
        <v>1313486.647</v>
      </c>
      <c r="E34" s="23">
        <v>1489663.763</v>
      </c>
      <c r="F34" s="23"/>
      <c r="G34" s="23"/>
      <c r="H34" s="23"/>
      <c r="I34" s="23"/>
      <c r="J34" s="23"/>
      <c r="K34" s="23"/>
      <c r="L34" s="23"/>
      <c r="M34" s="23"/>
      <c r="N34" s="23"/>
      <c r="O34" s="129">
        <f t="shared" si="0"/>
        <v>4045251.88</v>
      </c>
    </row>
    <row r="35" spans="1:15" ht="15">
      <c r="A35" s="52">
        <v>2011</v>
      </c>
      <c r="B35" s="22" t="s">
        <v>56</v>
      </c>
      <c r="C35" s="23">
        <v>1297742.821</v>
      </c>
      <c r="D35" s="23">
        <v>1289262.31</v>
      </c>
      <c r="E35" s="23">
        <v>1414136.266</v>
      </c>
      <c r="F35" s="23">
        <v>1393271.892</v>
      </c>
      <c r="G35" s="23">
        <v>1288396.155</v>
      </c>
      <c r="H35" s="23">
        <v>1472170.834</v>
      </c>
      <c r="I35" s="23">
        <v>1612885.909</v>
      </c>
      <c r="J35" s="23">
        <v>1498675.48</v>
      </c>
      <c r="K35" s="23">
        <v>1105865.57</v>
      </c>
      <c r="L35" s="23">
        <v>1316478.382</v>
      </c>
      <c r="M35" s="23">
        <v>1156544.593</v>
      </c>
      <c r="N35" s="23">
        <v>1341076.275</v>
      </c>
      <c r="O35" s="129">
        <f t="shared" si="0"/>
        <v>16186506.487</v>
      </c>
    </row>
    <row r="36" spans="1:15" ht="15">
      <c r="A36" s="19">
        <v>2012</v>
      </c>
      <c r="B36" s="22" t="s">
        <v>120</v>
      </c>
      <c r="C36" s="23">
        <v>1584270.807</v>
      </c>
      <c r="D36" s="23">
        <v>1642289.56</v>
      </c>
      <c r="E36" s="23">
        <v>1916507.256</v>
      </c>
      <c r="F36" s="23"/>
      <c r="G36" s="23"/>
      <c r="H36" s="23"/>
      <c r="I36" s="23"/>
      <c r="J36" s="23"/>
      <c r="K36" s="23"/>
      <c r="L36" s="23"/>
      <c r="M36" s="23"/>
      <c r="N36" s="23"/>
      <c r="O36" s="129">
        <f t="shared" si="0"/>
        <v>5143067.623</v>
      </c>
    </row>
    <row r="37" spans="1:15" ht="15">
      <c r="A37" s="52">
        <v>2011</v>
      </c>
      <c r="B37" s="22" t="s">
        <v>120</v>
      </c>
      <c r="C37" s="23">
        <v>1488675.775</v>
      </c>
      <c r="D37" s="23">
        <v>1633115.882</v>
      </c>
      <c r="E37" s="23">
        <v>1953078.311</v>
      </c>
      <c r="F37" s="23">
        <v>1788989.108</v>
      </c>
      <c r="G37" s="23">
        <v>1675082.812</v>
      </c>
      <c r="H37" s="23">
        <v>1794287.245</v>
      </c>
      <c r="I37" s="23">
        <v>1907409.383</v>
      </c>
      <c r="J37" s="23">
        <v>1316274.943</v>
      </c>
      <c r="K37" s="23">
        <v>1660411.497</v>
      </c>
      <c r="L37" s="23">
        <v>1794399.301</v>
      </c>
      <c r="M37" s="23">
        <v>1622720.139</v>
      </c>
      <c r="N37" s="23">
        <v>1766331.711</v>
      </c>
      <c r="O37" s="129">
        <f t="shared" si="0"/>
        <v>20400776.106999997</v>
      </c>
    </row>
    <row r="38" spans="1:15" ht="15">
      <c r="A38" s="19">
        <v>2012</v>
      </c>
      <c r="B38" s="22" t="s">
        <v>123</v>
      </c>
      <c r="C38" s="23">
        <v>36044.451</v>
      </c>
      <c r="D38" s="23">
        <v>112328.354</v>
      </c>
      <c r="E38" s="23">
        <v>94217.595</v>
      </c>
      <c r="F38" s="23"/>
      <c r="G38" s="23"/>
      <c r="H38" s="23"/>
      <c r="I38" s="23"/>
      <c r="J38" s="23"/>
      <c r="K38" s="23"/>
      <c r="L38" s="23"/>
      <c r="M38" s="23"/>
      <c r="N38" s="23"/>
      <c r="O38" s="129">
        <f t="shared" si="0"/>
        <v>242590.4</v>
      </c>
    </row>
    <row r="39" spans="1:15" ht="15">
      <c r="A39" s="52">
        <v>2011</v>
      </c>
      <c r="B39" s="22" t="s">
        <v>123</v>
      </c>
      <c r="C39" s="23">
        <v>70099.577</v>
      </c>
      <c r="D39" s="23">
        <v>74547.076</v>
      </c>
      <c r="E39" s="23">
        <v>166486.422</v>
      </c>
      <c r="F39" s="23">
        <v>235073.948</v>
      </c>
      <c r="G39" s="23">
        <v>86505.973</v>
      </c>
      <c r="H39" s="23">
        <v>123561.78</v>
      </c>
      <c r="I39" s="23">
        <v>233418.632</v>
      </c>
      <c r="J39" s="23">
        <v>60631.329</v>
      </c>
      <c r="K39" s="23">
        <v>82931.339</v>
      </c>
      <c r="L39" s="23">
        <v>82872.814</v>
      </c>
      <c r="M39" s="23">
        <v>36214.662</v>
      </c>
      <c r="N39" s="23">
        <v>78681.887</v>
      </c>
      <c r="O39" s="129">
        <f t="shared" si="0"/>
        <v>1331025.439</v>
      </c>
    </row>
    <row r="40" spans="1:15" ht="15">
      <c r="A40" s="19">
        <v>2012</v>
      </c>
      <c r="B40" s="22" t="s">
        <v>113</v>
      </c>
      <c r="C40" s="23">
        <v>824244.323</v>
      </c>
      <c r="D40" s="23">
        <v>953794.403</v>
      </c>
      <c r="E40" s="23">
        <v>1138339.833</v>
      </c>
      <c r="F40" s="23"/>
      <c r="G40" s="23"/>
      <c r="H40" s="23"/>
      <c r="I40" s="23"/>
      <c r="J40" s="23"/>
      <c r="K40" s="23"/>
      <c r="L40" s="23"/>
      <c r="M40" s="23"/>
      <c r="N40" s="23"/>
      <c r="O40" s="129">
        <f t="shared" si="0"/>
        <v>2916378.5590000004</v>
      </c>
    </row>
    <row r="41" spans="1:15" ht="15">
      <c r="A41" s="52">
        <v>2011</v>
      </c>
      <c r="B41" s="22" t="s">
        <v>113</v>
      </c>
      <c r="C41" s="23">
        <v>714992.828</v>
      </c>
      <c r="D41" s="23">
        <v>739995.799</v>
      </c>
      <c r="E41" s="23">
        <v>914873.752</v>
      </c>
      <c r="F41" s="23">
        <v>862624.911</v>
      </c>
      <c r="G41" s="23">
        <v>842012.663</v>
      </c>
      <c r="H41" s="23">
        <v>851504.171</v>
      </c>
      <c r="I41" s="23">
        <v>823934.306</v>
      </c>
      <c r="J41" s="23">
        <v>960734.856</v>
      </c>
      <c r="K41" s="23">
        <v>946301.306</v>
      </c>
      <c r="L41" s="23">
        <v>1005135.95</v>
      </c>
      <c r="M41" s="23">
        <v>984923.42</v>
      </c>
      <c r="N41" s="23">
        <v>1070501.892</v>
      </c>
      <c r="O41" s="129">
        <f t="shared" si="0"/>
        <v>10717535.853999998</v>
      </c>
    </row>
    <row r="42" spans="1:15" ht="15">
      <c r="A42" s="19">
        <v>2012</v>
      </c>
      <c r="B42" s="22" t="s">
        <v>57</v>
      </c>
      <c r="C42" s="23">
        <v>388673.294</v>
      </c>
      <c r="D42" s="23">
        <v>420888.879</v>
      </c>
      <c r="E42" s="23">
        <v>466910.285</v>
      </c>
      <c r="F42" s="23"/>
      <c r="G42" s="23"/>
      <c r="H42" s="23"/>
      <c r="I42" s="23"/>
      <c r="J42" s="23"/>
      <c r="K42" s="23"/>
      <c r="L42" s="23"/>
      <c r="M42" s="23"/>
      <c r="N42" s="23"/>
      <c r="O42" s="129">
        <f t="shared" si="0"/>
        <v>1276472.4579999999</v>
      </c>
    </row>
    <row r="43" spans="1:15" ht="15">
      <c r="A43" s="52">
        <v>2011</v>
      </c>
      <c r="B43" s="22" t="s">
        <v>57</v>
      </c>
      <c r="C43" s="23">
        <v>542725.734</v>
      </c>
      <c r="D43" s="23">
        <v>569333.092</v>
      </c>
      <c r="E43" s="23">
        <v>711263.674</v>
      </c>
      <c r="F43" s="23">
        <v>708692.98</v>
      </c>
      <c r="G43" s="23">
        <v>713393.285</v>
      </c>
      <c r="H43" s="23">
        <v>758239.086</v>
      </c>
      <c r="I43" s="23">
        <v>712837.109</v>
      </c>
      <c r="J43" s="23">
        <v>738850.266</v>
      </c>
      <c r="K43" s="23">
        <v>646112.757</v>
      </c>
      <c r="L43" s="23">
        <v>752569.271</v>
      </c>
      <c r="M43" s="23">
        <v>679838.857</v>
      </c>
      <c r="N43" s="23">
        <v>865652.255</v>
      </c>
      <c r="O43" s="129">
        <f t="shared" si="0"/>
        <v>8399508.366</v>
      </c>
    </row>
    <row r="44" spans="1:15" ht="15">
      <c r="A44" s="19">
        <v>2012</v>
      </c>
      <c r="B44" s="22" t="s">
        <v>83</v>
      </c>
      <c r="C44" s="23">
        <v>482038.111</v>
      </c>
      <c r="D44" s="23">
        <v>502165.861</v>
      </c>
      <c r="E44" s="23">
        <v>579745.559</v>
      </c>
      <c r="F44" s="23"/>
      <c r="G44" s="23"/>
      <c r="H44" s="23"/>
      <c r="I44" s="23"/>
      <c r="J44" s="23"/>
      <c r="K44" s="23"/>
      <c r="L44" s="23"/>
      <c r="M44" s="23"/>
      <c r="N44" s="23"/>
      <c r="O44" s="129">
        <f t="shared" si="0"/>
        <v>1563949.531</v>
      </c>
    </row>
    <row r="45" spans="1:15" ht="15">
      <c r="A45" s="52">
        <v>2011</v>
      </c>
      <c r="B45" s="22" t="s">
        <v>83</v>
      </c>
      <c r="C45" s="23">
        <v>506582.543</v>
      </c>
      <c r="D45" s="23">
        <v>540577.834</v>
      </c>
      <c r="E45" s="23">
        <v>607765.651</v>
      </c>
      <c r="F45" s="23">
        <v>611352.122</v>
      </c>
      <c r="G45" s="23">
        <v>591571.465</v>
      </c>
      <c r="H45" s="23">
        <v>618819.365</v>
      </c>
      <c r="I45" s="23">
        <v>579524.703</v>
      </c>
      <c r="J45" s="23">
        <v>625344.634</v>
      </c>
      <c r="K45" s="23">
        <v>584243.7</v>
      </c>
      <c r="L45" s="23">
        <v>597819.82</v>
      </c>
      <c r="M45" s="23">
        <v>555160.568</v>
      </c>
      <c r="N45" s="23">
        <v>590532.173</v>
      </c>
      <c r="O45" s="129">
        <f t="shared" si="0"/>
        <v>7009294.578</v>
      </c>
    </row>
    <row r="46" spans="1:15" ht="15">
      <c r="A46" s="19">
        <v>2012</v>
      </c>
      <c r="B46" s="22" t="s">
        <v>141</v>
      </c>
      <c r="C46" s="23">
        <v>1251992.694</v>
      </c>
      <c r="D46" s="23">
        <v>1368544.701</v>
      </c>
      <c r="E46" s="23">
        <v>1341525.099</v>
      </c>
      <c r="F46" s="23"/>
      <c r="G46" s="23"/>
      <c r="H46" s="23"/>
      <c r="I46" s="23"/>
      <c r="J46" s="23"/>
      <c r="K46" s="23"/>
      <c r="L46" s="23"/>
      <c r="M46" s="23"/>
      <c r="N46" s="23"/>
      <c r="O46" s="129">
        <f t="shared" si="0"/>
        <v>3962062.4939999995</v>
      </c>
    </row>
    <row r="47" spans="1:15" ht="15">
      <c r="A47" s="52">
        <v>2011</v>
      </c>
      <c r="B47" s="22" t="s">
        <v>141</v>
      </c>
      <c r="C47" s="23">
        <v>973872.961</v>
      </c>
      <c r="D47" s="23">
        <v>1289780.825</v>
      </c>
      <c r="E47" s="23">
        <v>1385822.815</v>
      </c>
      <c r="F47" s="23">
        <v>1459515.939</v>
      </c>
      <c r="G47" s="23">
        <v>1334958.27</v>
      </c>
      <c r="H47" s="23">
        <v>1303303.46</v>
      </c>
      <c r="I47" s="23">
        <v>1240492.275</v>
      </c>
      <c r="J47" s="23">
        <v>1229825.826</v>
      </c>
      <c r="K47" s="23">
        <v>1274522.158</v>
      </c>
      <c r="L47" s="23">
        <v>1316161.095</v>
      </c>
      <c r="M47" s="23">
        <v>1124555.01</v>
      </c>
      <c r="N47" s="23">
        <v>1420804.815</v>
      </c>
      <c r="O47" s="129">
        <f t="shared" si="0"/>
        <v>15353615.449</v>
      </c>
    </row>
    <row r="48" spans="1:15" ht="15">
      <c r="A48" s="19">
        <v>2012</v>
      </c>
      <c r="B48" s="22" t="s">
        <v>153</v>
      </c>
      <c r="C48" s="23">
        <v>208747.002</v>
      </c>
      <c r="D48" s="23">
        <v>236952.407</v>
      </c>
      <c r="E48" s="23">
        <v>281785.029</v>
      </c>
      <c r="F48" s="23"/>
      <c r="G48" s="23"/>
      <c r="H48" s="23"/>
      <c r="I48" s="23"/>
      <c r="J48" s="23"/>
      <c r="K48" s="23"/>
      <c r="L48" s="23"/>
      <c r="M48" s="23"/>
      <c r="N48" s="23"/>
      <c r="O48" s="129">
        <f t="shared" si="0"/>
        <v>727484.438</v>
      </c>
    </row>
    <row r="49" spans="1:15" ht="15">
      <c r="A49" s="52">
        <v>2011</v>
      </c>
      <c r="B49" s="22" t="s">
        <v>153</v>
      </c>
      <c r="C49" s="23">
        <v>227620.404</v>
      </c>
      <c r="D49" s="23">
        <v>230300.549</v>
      </c>
      <c r="E49" s="23">
        <v>278181.986</v>
      </c>
      <c r="F49" s="23">
        <v>284954.249</v>
      </c>
      <c r="G49" s="23">
        <v>296178.189</v>
      </c>
      <c r="H49" s="23">
        <v>279046.216</v>
      </c>
      <c r="I49" s="23">
        <v>282160.358</v>
      </c>
      <c r="J49" s="23">
        <v>299244.109</v>
      </c>
      <c r="K49" s="23">
        <v>277304.057</v>
      </c>
      <c r="L49" s="23">
        <v>277817.444</v>
      </c>
      <c r="M49" s="23">
        <v>235085.38</v>
      </c>
      <c r="N49" s="23">
        <v>252613.82</v>
      </c>
      <c r="O49" s="129">
        <f t="shared" si="0"/>
        <v>3220506.761</v>
      </c>
    </row>
    <row r="50" spans="1:15" ht="15">
      <c r="A50" s="19">
        <v>2012</v>
      </c>
      <c r="B50" s="22" t="s">
        <v>152</v>
      </c>
      <c r="C50" s="23">
        <v>277051.892</v>
      </c>
      <c r="D50" s="23">
        <v>135441.254</v>
      </c>
      <c r="E50" s="23">
        <v>136065.907</v>
      </c>
      <c r="F50" s="23"/>
      <c r="G50" s="23"/>
      <c r="H50" s="23"/>
      <c r="I50" s="23"/>
      <c r="J50" s="23"/>
      <c r="K50" s="23"/>
      <c r="L50" s="23"/>
      <c r="M50" s="23"/>
      <c r="N50" s="23"/>
      <c r="O50" s="129">
        <f t="shared" si="0"/>
        <v>548559.053</v>
      </c>
    </row>
    <row r="51" spans="1:15" ht="15">
      <c r="A51" s="52">
        <v>2011</v>
      </c>
      <c r="B51" s="22" t="s">
        <v>152</v>
      </c>
      <c r="C51" s="23">
        <v>86201.078</v>
      </c>
      <c r="D51" s="23">
        <v>115859.8</v>
      </c>
      <c r="E51" s="23">
        <v>147466.569</v>
      </c>
      <c r="F51" s="23">
        <v>130604.032</v>
      </c>
      <c r="G51" s="23">
        <v>101341.903</v>
      </c>
      <c r="H51" s="23">
        <v>116297.545</v>
      </c>
      <c r="I51" s="23">
        <v>113757.083</v>
      </c>
      <c r="J51" s="23">
        <v>106964.639</v>
      </c>
      <c r="K51" s="23">
        <v>116599.338</v>
      </c>
      <c r="L51" s="23">
        <v>173818.709</v>
      </c>
      <c r="M51" s="23">
        <v>149331.998</v>
      </c>
      <c r="N51" s="23">
        <v>116344.765</v>
      </c>
      <c r="O51" s="129">
        <f t="shared" si="0"/>
        <v>1474587.4589999998</v>
      </c>
    </row>
    <row r="52" spans="1:15" ht="15">
      <c r="A52" s="133">
        <v>2012</v>
      </c>
      <c r="B52" s="22" t="s">
        <v>163</v>
      </c>
      <c r="C52" s="23">
        <v>60045.143</v>
      </c>
      <c r="D52" s="23">
        <v>64061.067</v>
      </c>
      <c r="E52" s="23">
        <v>123633.86</v>
      </c>
      <c r="F52" s="23"/>
      <c r="G52" s="23"/>
      <c r="H52" s="23"/>
      <c r="I52" s="23"/>
      <c r="J52" s="23"/>
      <c r="K52" s="23"/>
      <c r="L52" s="23"/>
      <c r="M52" s="23"/>
      <c r="N52" s="23"/>
      <c r="O52" s="129">
        <f t="shared" si="0"/>
        <v>247740.07</v>
      </c>
    </row>
    <row r="53" spans="1:15" ht="15">
      <c r="A53" s="52">
        <v>2011</v>
      </c>
      <c r="B53" s="22" t="s">
        <v>163</v>
      </c>
      <c r="C53" s="23">
        <v>16008.204</v>
      </c>
      <c r="D53" s="23">
        <v>23810.594</v>
      </c>
      <c r="E53" s="23">
        <v>30059.71</v>
      </c>
      <c r="F53" s="23">
        <v>20448.591</v>
      </c>
      <c r="G53" s="23">
        <v>26316.739</v>
      </c>
      <c r="H53" s="23">
        <v>47117.505</v>
      </c>
      <c r="I53" s="23">
        <v>33419.767</v>
      </c>
      <c r="J53" s="23">
        <v>24958.747</v>
      </c>
      <c r="K53" s="23">
        <v>19871.008</v>
      </c>
      <c r="L53" s="23">
        <v>39356.691</v>
      </c>
      <c r="M53" s="23">
        <v>34919.924</v>
      </c>
      <c r="N53" s="23">
        <v>98537.847</v>
      </c>
      <c r="O53" s="129">
        <f t="shared" si="0"/>
        <v>414825.327</v>
      </c>
    </row>
    <row r="54" spans="1:15" ht="15">
      <c r="A54" s="133">
        <v>2012</v>
      </c>
      <c r="B54" s="22" t="s">
        <v>164</v>
      </c>
      <c r="C54" s="23">
        <v>257749.883</v>
      </c>
      <c r="D54" s="23">
        <v>291671.086</v>
      </c>
      <c r="E54" s="23">
        <v>351815.511</v>
      </c>
      <c r="F54" s="23"/>
      <c r="G54" s="23"/>
      <c r="H54" s="23"/>
      <c r="I54" s="23"/>
      <c r="J54" s="23"/>
      <c r="K54" s="23"/>
      <c r="L54" s="23"/>
      <c r="M54" s="23"/>
      <c r="N54" s="23"/>
      <c r="O54" s="129">
        <f t="shared" si="0"/>
        <v>901236.48</v>
      </c>
    </row>
    <row r="55" spans="1:15" ht="15">
      <c r="A55" s="52">
        <v>2011</v>
      </c>
      <c r="B55" s="22" t="s">
        <v>164</v>
      </c>
      <c r="C55" s="23">
        <v>246972.415</v>
      </c>
      <c r="D55" s="23">
        <v>284189.14</v>
      </c>
      <c r="E55" s="23">
        <v>353992.262</v>
      </c>
      <c r="F55" s="23">
        <v>364524.735</v>
      </c>
      <c r="G55" s="23">
        <v>337519.794</v>
      </c>
      <c r="H55" s="23">
        <v>351597.506</v>
      </c>
      <c r="I55" s="23">
        <v>307924.401</v>
      </c>
      <c r="J55" s="23">
        <v>326081.007</v>
      </c>
      <c r="K55" s="23">
        <v>300093.794</v>
      </c>
      <c r="L55" s="23">
        <v>321949.645</v>
      </c>
      <c r="M55" s="23">
        <v>283805.909</v>
      </c>
      <c r="N55" s="23">
        <v>311545.863</v>
      </c>
      <c r="O55" s="129">
        <f t="shared" si="0"/>
        <v>3790196.4709999994</v>
      </c>
    </row>
    <row r="56" spans="1:15" ht="15">
      <c r="A56" s="19">
        <v>2012</v>
      </c>
      <c r="B56" s="22" t="s">
        <v>58</v>
      </c>
      <c r="C56" s="23">
        <v>5743.37</v>
      </c>
      <c r="D56" s="23">
        <v>5573.205</v>
      </c>
      <c r="E56" s="23">
        <v>7996.383</v>
      </c>
      <c r="F56" s="23"/>
      <c r="G56" s="23"/>
      <c r="H56" s="23"/>
      <c r="I56" s="23"/>
      <c r="J56" s="23"/>
      <c r="K56" s="23"/>
      <c r="L56" s="23"/>
      <c r="M56" s="23"/>
      <c r="N56" s="23"/>
      <c r="O56" s="129">
        <f t="shared" si="0"/>
        <v>19312.958</v>
      </c>
    </row>
    <row r="57" spans="1:15" ht="15">
      <c r="A57" s="52">
        <v>2011</v>
      </c>
      <c r="B57" s="22" t="s">
        <v>58</v>
      </c>
      <c r="C57" s="23">
        <v>4509.566</v>
      </c>
      <c r="D57" s="23">
        <v>6953.794</v>
      </c>
      <c r="E57" s="23">
        <v>8597.101</v>
      </c>
      <c r="F57" s="23">
        <v>7872.782</v>
      </c>
      <c r="G57" s="23">
        <v>8872.295</v>
      </c>
      <c r="H57" s="23">
        <v>7356.808</v>
      </c>
      <c r="I57" s="23">
        <v>5031.243</v>
      </c>
      <c r="J57" s="23">
        <v>5159.308</v>
      </c>
      <c r="K57" s="23">
        <v>4077.256</v>
      </c>
      <c r="L57" s="23">
        <v>5008.182</v>
      </c>
      <c r="M57" s="23">
        <v>4785.546</v>
      </c>
      <c r="N57" s="23">
        <v>5362.835</v>
      </c>
      <c r="O57" s="129">
        <f t="shared" si="0"/>
        <v>73586.716</v>
      </c>
    </row>
    <row r="58" spans="1:15" ht="15">
      <c r="A58" s="19">
        <v>2012</v>
      </c>
      <c r="B58" s="20" t="s">
        <v>17</v>
      </c>
      <c r="C58" s="21">
        <v>273142.603</v>
      </c>
      <c r="D58" s="21">
        <v>258449.525</v>
      </c>
      <c r="E58" s="21">
        <v>306939.069</v>
      </c>
      <c r="F58" s="21"/>
      <c r="G58" s="21"/>
      <c r="H58" s="21"/>
      <c r="I58" s="21"/>
      <c r="J58" s="21"/>
      <c r="K58" s="21"/>
      <c r="L58" s="21"/>
      <c r="M58" s="21"/>
      <c r="N58" s="21"/>
      <c r="O58" s="129">
        <f t="shared" si="0"/>
        <v>838531.197</v>
      </c>
    </row>
    <row r="59" spans="1:15" ht="15">
      <c r="A59" s="52">
        <v>2011</v>
      </c>
      <c r="B59" s="20" t="s">
        <v>17</v>
      </c>
      <c r="C59" s="21">
        <v>295362.795</v>
      </c>
      <c r="D59" s="21">
        <v>247055.952</v>
      </c>
      <c r="E59" s="21">
        <v>281636.656</v>
      </c>
      <c r="F59" s="21">
        <v>326660.522</v>
      </c>
      <c r="G59" s="21">
        <v>322228.675</v>
      </c>
      <c r="H59" s="21">
        <v>369518.546</v>
      </c>
      <c r="I59" s="21">
        <v>354183.094</v>
      </c>
      <c r="J59" s="21">
        <v>351392.926</v>
      </c>
      <c r="K59" s="21">
        <v>321874.477</v>
      </c>
      <c r="L59" s="21">
        <v>335241.055</v>
      </c>
      <c r="M59" s="21">
        <v>325987.648</v>
      </c>
      <c r="N59" s="21">
        <v>345240.523</v>
      </c>
      <c r="O59" s="129">
        <f t="shared" si="0"/>
        <v>3876382.869</v>
      </c>
    </row>
    <row r="60" spans="1:15" ht="15">
      <c r="A60" s="19">
        <v>2012</v>
      </c>
      <c r="B60" s="22" t="s">
        <v>59</v>
      </c>
      <c r="C60" s="23">
        <v>273142.603</v>
      </c>
      <c r="D60" s="23">
        <v>258449.525</v>
      </c>
      <c r="E60" s="23">
        <v>306939.069</v>
      </c>
      <c r="F60" s="23"/>
      <c r="G60" s="23"/>
      <c r="H60" s="23"/>
      <c r="I60" s="23"/>
      <c r="J60" s="23"/>
      <c r="K60" s="23"/>
      <c r="L60" s="23"/>
      <c r="M60" s="23"/>
      <c r="N60" s="23"/>
      <c r="O60" s="129">
        <f t="shared" si="0"/>
        <v>838531.197</v>
      </c>
    </row>
    <row r="61" spans="1:15" ht="15.75" thickBot="1">
      <c r="A61" s="52">
        <v>2011</v>
      </c>
      <c r="B61" s="22" t="s">
        <v>59</v>
      </c>
      <c r="C61" s="23">
        <v>295362.795</v>
      </c>
      <c r="D61" s="23">
        <v>247055.952</v>
      </c>
      <c r="E61" s="23">
        <v>281636.656</v>
      </c>
      <c r="F61" s="23">
        <v>326660.522</v>
      </c>
      <c r="G61" s="23">
        <v>322228.675</v>
      </c>
      <c r="H61" s="23">
        <v>369518.546</v>
      </c>
      <c r="I61" s="23">
        <v>354183.094</v>
      </c>
      <c r="J61" s="23">
        <v>351392.926</v>
      </c>
      <c r="K61" s="23">
        <v>321874.477</v>
      </c>
      <c r="L61" s="23">
        <v>335241.055</v>
      </c>
      <c r="M61" s="23">
        <v>325987.648</v>
      </c>
      <c r="N61" s="23">
        <v>345240.523</v>
      </c>
      <c r="O61" s="129">
        <f t="shared" si="0"/>
        <v>3876382.869</v>
      </c>
    </row>
    <row r="62" spans="1:15" s="128" customFormat="1" ht="15" customHeight="1" thickBot="1">
      <c r="A62" s="124">
        <v>2002</v>
      </c>
      <c r="B62" s="125" t="s">
        <v>18</v>
      </c>
      <c r="C62" s="126">
        <v>2607319.6610000003</v>
      </c>
      <c r="D62" s="126">
        <v>2383772.9540000013</v>
      </c>
      <c r="E62" s="126">
        <v>2918943.521000001</v>
      </c>
      <c r="F62" s="126">
        <v>2742857.9220000007</v>
      </c>
      <c r="G62" s="126">
        <v>3000325.242999999</v>
      </c>
      <c r="H62" s="126">
        <v>2770693.8810000005</v>
      </c>
      <c r="I62" s="126">
        <v>3103851.862000001</v>
      </c>
      <c r="J62" s="126">
        <v>2975888.974000001</v>
      </c>
      <c r="K62" s="126">
        <v>3218206.861000001</v>
      </c>
      <c r="L62" s="126">
        <v>3501128.02</v>
      </c>
      <c r="M62" s="126">
        <v>3593604.8959999993</v>
      </c>
      <c r="N62" s="126">
        <v>3242495.233999999</v>
      </c>
      <c r="O62" s="127">
        <f aca="true" t="shared" si="1" ref="O62:O69">SUM(C62:N62)</f>
        <v>36059089.029</v>
      </c>
    </row>
    <row r="63" spans="1:15" s="128" customFormat="1" ht="15" customHeight="1" thickBot="1">
      <c r="A63" s="124">
        <v>2003</v>
      </c>
      <c r="B63" s="125" t="s">
        <v>18</v>
      </c>
      <c r="C63" s="126">
        <v>3533705.5820000004</v>
      </c>
      <c r="D63" s="126">
        <v>2923460.39</v>
      </c>
      <c r="E63" s="126">
        <v>3908255.9910000004</v>
      </c>
      <c r="F63" s="126">
        <v>3662183.449000002</v>
      </c>
      <c r="G63" s="126">
        <v>3860471.3</v>
      </c>
      <c r="H63" s="126">
        <v>3796113.5220000003</v>
      </c>
      <c r="I63" s="126">
        <v>4236114.264</v>
      </c>
      <c r="J63" s="126">
        <v>3828726.17</v>
      </c>
      <c r="K63" s="126">
        <v>4114677.5230000005</v>
      </c>
      <c r="L63" s="126">
        <v>4824388.259000002</v>
      </c>
      <c r="M63" s="126">
        <v>3969697.458000001</v>
      </c>
      <c r="N63" s="126">
        <v>4595042.393999998</v>
      </c>
      <c r="O63" s="127">
        <f t="shared" si="1"/>
        <v>47252836.302000016</v>
      </c>
    </row>
    <row r="64" spans="1:15" s="128" customFormat="1" ht="15" customHeight="1" thickBot="1">
      <c r="A64" s="124">
        <v>2004</v>
      </c>
      <c r="B64" s="125" t="s">
        <v>18</v>
      </c>
      <c r="C64" s="126">
        <v>4619660.84</v>
      </c>
      <c r="D64" s="126">
        <v>3664503.0430000005</v>
      </c>
      <c r="E64" s="126">
        <v>5218042.176999998</v>
      </c>
      <c r="F64" s="126">
        <v>5072462.993999997</v>
      </c>
      <c r="G64" s="126">
        <v>5170061.604999999</v>
      </c>
      <c r="H64" s="126">
        <v>5284383.285999999</v>
      </c>
      <c r="I64" s="126">
        <v>5632138.798</v>
      </c>
      <c r="J64" s="126">
        <v>4707491.283999999</v>
      </c>
      <c r="K64" s="126">
        <v>5656283.520999999</v>
      </c>
      <c r="L64" s="126">
        <v>5867342.121</v>
      </c>
      <c r="M64" s="126">
        <v>5733908.976</v>
      </c>
      <c r="N64" s="126">
        <v>6540874.174999999</v>
      </c>
      <c r="O64" s="127">
        <f t="shared" si="1"/>
        <v>63167152.81999999</v>
      </c>
    </row>
    <row r="65" spans="1:15" s="128" customFormat="1" ht="15" customHeight="1" thickBot="1">
      <c r="A65" s="124">
        <v>2005</v>
      </c>
      <c r="B65" s="125" t="s">
        <v>18</v>
      </c>
      <c r="C65" s="126">
        <v>4997279.724</v>
      </c>
      <c r="D65" s="126">
        <v>5651741.2519999975</v>
      </c>
      <c r="E65" s="126">
        <v>6591859.217999999</v>
      </c>
      <c r="F65" s="126">
        <v>6128131.877999999</v>
      </c>
      <c r="G65" s="126">
        <v>5977226.217</v>
      </c>
      <c r="H65" s="126">
        <v>6038534.367</v>
      </c>
      <c r="I65" s="126">
        <v>5763466.353000001</v>
      </c>
      <c r="J65" s="126">
        <v>5552867.211999998</v>
      </c>
      <c r="K65" s="126">
        <v>6814268.940999999</v>
      </c>
      <c r="L65" s="126">
        <v>6772178.569</v>
      </c>
      <c r="M65" s="126">
        <v>5942575.782000001</v>
      </c>
      <c r="N65" s="126">
        <v>7246278.630000002</v>
      </c>
      <c r="O65" s="127">
        <f t="shared" si="1"/>
        <v>73476408.14299999</v>
      </c>
    </row>
    <row r="66" spans="1:15" s="128" customFormat="1" ht="15" customHeight="1" thickBot="1">
      <c r="A66" s="124">
        <v>2006</v>
      </c>
      <c r="B66" s="125" t="s">
        <v>18</v>
      </c>
      <c r="C66" s="126">
        <v>5133048.880999998</v>
      </c>
      <c r="D66" s="126">
        <v>6058251.279</v>
      </c>
      <c r="E66" s="126">
        <v>7411101.658999997</v>
      </c>
      <c r="F66" s="126">
        <v>6456090.261000001</v>
      </c>
      <c r="G66" s="126">
        <v>7041543.246999999</v>
      </c>
      <c r="H66" s="126">
        <v>7815434.6219999995</v>
      </c>
      <c r="I66" s="126">
        <v>7067411.478999999</v>
      </c>
      <c r="J66" s="126">
        <v>6811202.410000001</v>
      </c>
      <c r="K66" s="126">
        <v>7606551.095</v>
      </c>
      <c r="L66" s="126">
        <v>6888812.549000001</v>
      </c>
      <c r="M66" s="126">
        <v>8641474.556000004</v>
      </c>
      <c r="N66" s="126">
        <v>8603753.479999999</v>
      </c>
      <c r="O66" s="127">
        <f t="shared" si="1"/>
        <v>85534675.518</v>
      </c>
    </row>
    <row r="67" spans="1:15" s="128" customFormat="1" ht="15" customHeight="1" thickBot="1">
      <c r="A67" s="124">
        <v>2007</v>
      </c>
      <c r="B67" s="125" t="s">
        <v>18</v>
      </c>
      <c r="C67" s="126">
        <v>6564559.7930000005</v>
      </c>
      <c r="D67" s="126">
        <v>7656951.608</v>
      </c>
      <c r="E67" s="126">
        <v>8957851.621000005</v>
      </c>
      <c r="F67" s="126">
        <v>8313312.004999998</v>
      </c>
      <c r="G67" s="126">
        <v>9147620.042000001</v>
      </c>
      <c r="H67" s="126">
        <v>8980247.437</v>
      </c>
      <c r="I67" s="126">
        <v>8937741.591000002</v>
      </c>
      <c r="J67" s="126">
        <v>8736689.092000002</v>
      </c>
      <c r="K67" s="126">
        <v>9038743.896</v>
      </c>
      <c r="L67" s="126">
        <v>9895216.622</v>
      </c>
      <c r="M67" s="126">
        <v>11318798.219999997</v>
      </c>
      <c r="N67" s="126">
        <v>9724017.977000004</v>
      </c>
      <c r="O67" s="127">
        <f t="shared" si="1"/>
        <v>107271749.904</v>
      </c>
    </row>
    <row r="68" spans="1:15" s="128" customFormat="1" ht="15" customHeight="1" thickBot="1">
      <c r="A68" s="124">
        <v>2008</v>
      </c>
      <c r="B68" s="125" t="s">
        <v>18</v>
      </c>
      <c r="C68" s="126">
        <v>10632207.041</v>
      </c>
      <c r="D68" s="126">
        <v>11077899.120000005</v>
      </c>
      <c r="E68" s="126">
        <v>11428587.234000001</v>
      </c>
      <c r="F68" s="126">
        <v>11363963.502999999</v>
      </c>
      <c r="G68" s="126">
        <v>12477968.7</v>
      </c>
      <c r="H68" s="126">
        <v>11770634.384000003</v>
      </c>
      <c r="I68" s="126">
        <v>12595426.862999996</v>
      </c>
      <c r="J68" s="126">
        <v>11046830.086</v>
      </c>
      <c r="K68" s="126">
        <v>12793148.033999996</v>
      </c>
      <c r="L68" s="126">
        <v>9722708.79</v>
      </c>
      <c r="M68" s="126">
        <v>9395872.897000004</v>
      </c>
      <c r="N68" s="126">
        <v>7721948.974000001</v>
      </c>
      <c r="O68" s="127">
        <f t="shared" si="1"/>
        <v>132027195.626</v>
      </c>
    </row>
    <row r="69" spans="1:15" s="128" customFormat="1" ht="15" customHeight="1" thickBot="1">
      <c r="A69" s="124">
        <v>2009</v>
      </c>
      <c r="B69" s="125" t="s">
        <v>18</v>
      </c>
      <c r="C69" s="126">
        <v>7884493.524000002</v>
      </c>
      <c r="D69" s="126">
        <v>8435115.834</v>
      </c>
      <c r="E69" s="126">
        <v>8155485.081</v>
      </c>
      <c r="F69" s="126">
        <v>7561696.282999998</v>
      </c>
      <c r="G69" s="126">
        <v>7346407.528000003</v>
      </c>
      <c r="H69" s="126">
        <v>8329692.782999998</v>
      </c>
      <c r="I69" s="126">
        <v>9055733.670999995</v>
      </c>
      <c r="J69" s="126">
        <v>7839908.841999998</v>
      </c>
      <c r="K69" s="126">
        <v>8480708.387</v>
      </c>
      <c r="L69" s="126">
        <v>10095768.030000005</v>
      </c>
      <c r="M69" s="126">
        <v>8903010.773</v>
      </c>
      <c r="N69" s="126">
        <v>10054591.867</v>
      </c>
      <c r="O69" s="127">
        <f t="shared" si="1"/>
        <v>102142612.603</v>
      </c>
    </row>
    <row r="70" spans="1:15" s="128" customFormat="1" ht="15" customHeight="1" thickBot="1">
      <c r="A70" s="124">
        <v>2010</v>
      </c>
      <c r="B70" s="125" t="s">
        <v>18</v>
      </c>
      <c r="C70" s="126">
        <v>7828748.057999998</v>
      </c>
      <c r="D70" s="126">
        <v>8263237.813999999</v>
      </c>
      <c r="E70" s="126">
        <v>9886488.171</v>
      </c>
      <c r="F70" s="126">
        <v>9396006.654000003</v>
      </c>
      <c r="G70" s="126">
        <v>9799958.117000002</v>
      </c>
      <c r="H70" s="126">
        <v>9542907.644000003</v>
      </c>
      <c r="I70" s="126">
        <v>9564682.545</v>
      </c>
      <c r="J70" s="126">
        <v>8523451.973000003</v>
      </c>
      <c r="K70" s="126">
        <v>8909230.521</v>
      </c>
      <c r="L70" s="126">
        <v>10963586.270000001</v>
      </c>
      <c r="M70" s="126">
        <v>9382369.718</v>
      </c>
      <c r="N70" s="126">
        <v>11822551.699000007</v>
      </c>
      <c r="O70" s="127">
        <f>SUM(C70:N70)</f>
        <v>113883219.18399999</v>
      </c>
    </row>
    <row r="71" spans="1:15" s="128" customFormat="1" ht="15" customHeight="1" thickBot="1">
      <c r="A71" s="124">
        <v>2011</v>
      </c>
      <c r="B71" s="125" t="s">
        <v>18</v>
      </c>
      <c r="C71" s="126">
        <v>9551189.36</v>
      </c>
      <c r="D71" s="126">
        <v>10059447.513</v>
      </c>
      <c r="E71" s="126">
        <v>11811939.456</v>
      </c>
      <c r="F71" s="126">
        <v>11873940.921</v>
      </c>
      <c r="G71" s="126">
        <v>10944490.104</v>
      </c>
      <c r="H71" s="126">
        <v>11353317.719</v>
      </c>
      <c r="I71" s="126">
        <v>11864909.003</v>
      </c>
      <c r="J71" s="126">
        <v>11248235.572</v>
      </c>
      <c r="K71" s="126">
        <v>10755202.238</v>
      </c>
      <c r="L71" s="126">
        <v>11917896.63</v>
      </c>
      <c r="M71" s="126">
        <v>11090009.048</v>
      </c>
      <c r="N71" s="126">
        <v>12483784.031</v>
      </c>
      <c r="O71" s="127">
        <f>SUM(C71:N71)</f>
        <v>134954361.595</v>
      </c>
    </row>
    <row r="72" spans="1:15" ht="13.5" thickBot="1">
      <c r="A72" s="124">
        <v>2012</v>
      </c>
      <c r="B72" s="125" t="s">
        <v>18</v>
      </c>
      <c r="C72" s="126">
        <v>10360102.64</v>
      </c>
      <c r="D72" s="126">
        <v>11776599.8</v>
      </c>
      <c r="E72" s="126">
        <v>12608183.93102</v>
      </c>
      <c r="F72" s="126"/>
      <c r="G72" s="126"/>
      <c r="H72" s="126"/>
      <c r="I72" s="126"/>
      <c r="J72" s="126"/>
      <c r="K72" s="126"/>
      <c r="L72" s="126"/>
      <c r="M72" s="126"/>
      <c r="N72" s="132"/>
      <c r="O72" s="127">
        <f>SUM(C72:N72)</f>
        <v>34744886.371020004</v>
      </c>
    </row>
    <row r="73" ht="12.75">
      <c r="B73" s="131" t="s">
        <v>129</v>
      </c>
    </row>
  </sheetData>
  <sheetProtection/>
  <printOptions/>
  <pageMargins left="0.5905511811023623" right="0.35433070866141736" top="0.2362204724409449" bottom="0.1968503937007874" header="0" footer="0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8"/>
  <sheetViews>
    <sheetView zoomScale="70" zoomScaleNormal="70" zoomScalePageLayoutView="0" workbookViewId="0" topLeftCell="A1">
      <selection activeCell="K9" sqref="K9"/>
    </sheetView>
  </sheetViews>
  <sheetFormatPr defaultColWidth="9.140625" defaultRowHeight="12.75"/>
  <cols>
    <col min="1" max="1" width="44.7109375" style="1" customWidth="1"/>
    <col min="2" max="2" width="16.00390625" style="55" customWidth="1"/>
    <col min="3" max="3" width="16.00390625" style="1" customWidth="1"/>
    <col min="4" max="4" width="10.28125" style="1" customWidth="1"/>
    <col min="5" max="5" width="12.7109375" style="1" bestFit="1" customWidth="1"/>
    <col min="6" max="7" width="17.28125" style="1" customWidth="1"/>
    <col min="8" max="9" width="9.57421875" style="1" customWidth="1"/>
    <col min="10" max="11" width="17.28125" style="1" customWidth="1"/>
    <col min="12" max="13" width="13.421875" style="1" customWidth="1"/>
    <col min="14" max="16384" width="9.140625" style="1" customWidth="1"/>
  </cols>
  <sheetData>
    <row r="1" spans="2:6" ht="26.25">
      <c r="B1" s="72" t="s">
        <v>176</v>
      </c>
      <c r="C1" s="38"/>
      <c r="D1" s="2"/>
      <c r="F1" s="2"/>
    </row>
    <row r="2" spans="4:6" ht="12.75">
      <c r="D2" s="2"/>
      <c r="F2" s="2"/>
    </row>
    <row r="3" spans="4:6" ht="12.75">
      <c r="D3" s="2"/>
      <c r="F3" s="2"/>
    </row>
    <row r="4" spans="2:6" ht="13.5" thickBot="1">
      <c r="B4" s="56"/>
      <c r="C4" s="2"/>
      <c r="D4" s="2"/>
      <c r="E4" s="2"/>
      <c r="F4" s="2"/>
    </row>
    <row r="5" spans="1:13" ht="27" thickBot="1">
      <c r="A5" s="166" t="s">
        <v>111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8"/>
    </row>
    <row r="6" spans="1:13" ht="19.5" thickBot="1" thickTop="1">
      <c r="A6" s="40"/>
      <c r="B6" s="159" t="s">
        <v>22</v>
      </c>
      <c r="C6" s="160"/>
      <c r="D6" s="160"/>
      <c r="E6" s="162"/>
      <c r="F6" s="159" t="s">
        <v>175</v>
      </c>
      <c r="G6" s="160"/>
      <c r="H6" s="160"/>
      <c r="I6" s="161"/>
      <c r="J6" s="159" t="s">
        <v>115</v>
      </c>
      <c r="K6" s="160"/>
      <c r="L6" s="160"/>
      <c r="M6" s="162"/>
    </row>
    <row r="7" spans="1:13" ht="38.25" thickBot="1" thickTop="1">
      <c r="A7" s="41" t="s">
        <v>1</v>
      </c>
      <c r="B7" s="76">
        <v>2011</v>
      </c>
      <c r="C7" s="77">
        <v>2012</v>
      </c>
      <c r="D7" s="78" t="s">
        <v>159</v>
      </c>
      <c r="E7" s="79" t="s">
        <v>160</v>
      </c>
      <c r="F7" s="76">
        <v>2011</v>
      </c>
      <c r="G7" s="77">
        <v>2012</v>
      </c>
      <c r="H7" s="78" t="s">
        <v>159</v>
      </c>
      <c r="I7" s="79" t="s">
        <v>160</v>
      </c>
      <c r="J7" s="76" t="s">
        <v>132</v>
      </c>
      <c r="K7" s="77" t="s">
        <v>166</v>
      </c>
      <c r="L7" s="80" t="s">
        <v>133</v>
      </c>
      <c r="M7" s="79" t="s">
        <v>134</v>
      </c>
    </row>
    <row r="8" spans="1:13" ht="18" thickBot="1" thickTop="1">
      <c r="A8" s="57" t="s">
        <v>2</v>
      </c>
      <c r="B8" s="58">
        <f>'SEKTÖR (U S D)'!B8*1.5747</f>
        <v>2325838.563673737</v>
      </c>
      <c r="C8" s="58">
        <f>'SEKTÖR (U S D)'!C8*1.7793</f>
        <v>2981899.37116323</v>
      </c>
      <c r="D8" s="116">
        <f aca="true" t="shared" si="0" ref="D8:D43">(C8-B8)/B8*100</f>
        <v>28.207495470073546</v>
      </c>
      <c r="E8" s="116">
        <f aca="true" t="shared" si="1" ref="E8:E43">C8/C$45*100</f>
        <v>13.292028655901921</v>
      </c>
      <c r="F8" s="58">
        <f>'SEKTÖR (U S D)'!F8*1.5752</f>
        <v>6642776.39563164</v>
      </c>
      <c r="G8" s="58">
        <f>'SEKTÖR (U S D)'!G8*1.7904</f>
        <v>8487683.734816704</v>
      </c>
      <c r="H8" s="116">
        <f aca="true" t="shared" si="2" ref="H8:H45">(G8-F8)/F8*100</f>
        <v>27.773136250654083</v>
      </c>
      <c r="I8" s="116">
        <f aca="true" t="shared" si="3" ref="I8:I45">G8/G$45*100</f>
        <v>13.644204618026379</v>
      </c>
      <c r="J8" s="58">
        <f>'SEKTÖR (U S D)'!J8*1.5187</f>
        <v>23932053.378967</v>
      </c>
      <c r="K8" s="58">
        <f>'SEKTÖR (U S D)'!K8*1.7263</f>
        <v>31772506.50069327</v>
      </c>
      <c r="L8" s="116">
        <f aca="true" t="shared" si="4" ref="L8:L45">(K8-J8)/J8*100</f>
        <v>32.76130550760411</v>
      </c>
      <c r="M8" s="116">
        <f aca="true" t="shared" si="5" ref="M8:M45">K8/K$45*100</f>
        <v>13.308814564448271</v>
      </c>
    </row>
    <row r="9" spans="1:13" s="64" customFormat="1" ht="15.75">
      <c r="A9" s="60" t="s">
        <v>75</v>
      </c>
      <c r="B9" s="61">
        <f>'SEKTÖR (U S D)'!B9*1.5747</f>
        <v>1727816.963788218</v>
      </c>
      <c r="C9" s="61">
        <f>'SEKTÖR (U S D)'!C9*1.7793</f>
        <v>2126869.842879144</v>
      </c>
      <c r="D9" s="62">
        <f t="shared" si="0"/>
        <v>23.095784302059823</v>
      </c>
      <c r="E9" s="62">
        <f t="shared" si="1"/>
        <v>9.480673684804795</v>
      </c>
      <c r="F9" s="61">
        <f>'SEKTÖR (U S D)'!F9*1.5752</f>
        <v>4935604.2179664</v>
      </c>
      <c r="G9" s="61">
        <f>'SEKTÖR (U S D)'!G9*1.7904</f>
        <v>6151432.6119349925</v>
      </c>
      <c r="H9" s="62">
        <f t="shared" si="2"/>
        <v>24.63383083965241</v>
      </c>
      <c r="I9" s="62">
        <f t="shared" si="3"/>
        <v>9.88861129532344</v>
      </c>
      <c r="J9" s="61">
        <f>'SEKTÖR (U S D)'!J9*1.5187</f>
        <v>17742834.171666</v>
      </c>
      <c r="K9" s="61">
        <f>'SEKTÖR (U S D)'!K9*1.7263</f>
        <v>23084160.137564797</v>
      </c>
      <c r="L9" s="62">
        <f t="shared" si="4"/>
        <v>30.104130570236077</v>
      </c>
      <c r="M9" s="63">
        <f t="shared" si="5"/>
        <v>9.669454521637286</v>
      </c>
    </row>
    <row r="10" spans="1:13" ht="14.25">
      <c r="A10" s="44" t="s">
        <v>3</v>
      </c>
      <c r="B10" s="4">
        <f>'SEKTÖR (U S D)'!B10*1.5747</f>
        <v>691094.818702164</v>
      </c>
      <c r="C10" s="4">
        <f>'SEKTÖR (U S D)'!C10*1.7793</f>
        <v>953179.334063604</v>
      </c>
      <c r="D10" s="34">
        <f t="shared" si="0"/>
        <v>37.92309076395907</v>
      </c>
      <c r="E10" s="34">
        <f t="shared" si="1"/>
        <v>4.248864715258493</v>
      </c>
      <c r="F10" s="4">
        <f>'SEKTÖR (U S D)'!F10*1.5752</f>
        <v>1903289.1323402878</v>
      </c>
      <c r="G10" s="4">
        <f>'SEKTÖR (U S D)'!G10*1.7904</f>
        <v>2701594.1735164793</v>
      </c>
      <c r="H10" s="34">
        <f t="shared" si="2"/>
        <v>41.94344556544565</v>
      </c>
      <c r="I10" s="34">
        <f t="shared" si="3"/>
        <v>4.342893167322138</v>
      </c>
      <c r="J10" s="4">
        <f>'SEKTÖR (U S D)'!J10*1.5187</f>
        <v>6570956.1812211</v>
      </c>
      <c r="K10" s="4">
        <f>'SEKTÖR (U S D)'!K10*1.7263</f>
        <v>9942489.245371666</v>
      </c>
      <c r="L10" s="34">
        <f t="shared" si="4"/>
        <v>51.30962634914459</v>
      </c>
      <c r="M10" s="45">
        <f t="shared" si="5"/>
        <v>4.164693322913806</v>
      </c>
    </row>
    <row r="11" spans="1:13" ht="14.25">
      <c r="A11" s="44" t="s">
        <v>4</v>
      </c>
      <c r="B11" s="4">
        <f>'SEKTÖR (U S D)'!B11*1.5747</f>
        <v>341032.51980438</v>
      </c>
      <c r="C11" s="4">
        <f>'SEKTÖR (U S D)'!C11*1.7793</f>
        <v>346182.091740477</v>
      </c>
      <c r="D11" s="34">
        <f t="shared" si="0"/>
        <v>1.5099943955640496</v>
      </c>
      <c r="E11" s="34">
        <f t="shared" si="1"/>
        <v>1.5431313102224078</v>
      </c>
      <c r="F11" s="4">
        <f>'SEKTÖR (U S D)'!F11*1.5752</f>
        <v>1102436.74745468</v>
      </c>
      <c r="G11" s="4">
        <f>'SEKTÖR (U S D)'!G11*1.7904</f>
        <v>1019707.9018908959</v>
      </c>
      <c r="H11" s="34">
        <f t="shared" si="2"/>
        <v>-7.504180693793955</v>
      </c>
      <c r="I11" s="34">
        <f t="shared" si="3"/>
        <v>1.6392108493564423</v>
      </c>
      <c r="J11" s="4">
        <f>'SEKTÖR (U S D)'!J11*1.5187</f>
        <v>3537475.072668599</v>
      </c>
      <c r="K11" s="4">
        <f>'SEKTÖR (U S D)'!K11*1.7263</f>
        <v>3810181.253932363</v>
      </c>
      <c r="L11" s="34">
        <f t="shared" si="4"/>
        <v>7.709062980281016</v>
      </c>
      <c r="M11" s="45">
        <f t="shared" si="5"/>
        <v>1.596002372819291</v>
      </c>
    </row>
    <row r="12" spans="1:13" ht="14.25">
      <c r="A12" s="44" t="s">
        <v>5</v>
      </c>
      <c r="B12" s="4">
        <f>'SEKTÖR (U S D)'!B12*1.5747</f>
        <v>149061.983312349</v>
      </c>
      <c r="C12" s="4">
        <f>'SEKTÖR (U S D)'!C12*1.7793</f>
        <v>183731.145665868</v>
      </c>
      <c r="D12" s="34">
        <f t="shared" si="0"/>
        <v>23.258218885275518</v>
      </c>
      <c r="E12" s="34">
        <f t="shared" si="1"/>
        <v>0.8189946571603216</v>
      </c>
      <c r="F12" s="4">
        <f>'SEKTÖR (U S D)'!F12*1.5752</f>
        <v>416170.826988752</v>
      </c>
      <c r="G12" s="4">
        <f>'SEKTÖR (U S D)'!G12*1.7904</f>
        <v>517037.22573374404</v>
      </c>
      <c r="H12" s="34">
        <f t="shared" si="2"/>
        <v>24.236777833473223</v>
      </c>
      <c r="I12" s="34">
        <f t="shared" si="3"/>
        <v>0.8311527530308296</v>
      </c>
      <c r="J12" s="4">
        <f>'SEKTÖR (U S D)'!J12*1.5187</f>
        <v>1731223.2984240998</v>
      </c>
      <c r="K12" s="4">
        <f>'SEKTÖR (U S D)'!K12*1.7263</f>
        <v>2121709.6561823464</v>
      </c>
      <c r="L12" s="34">
        <f t="shared" si="4"/>
        <v>22.555516559515983</v>
      </c>
      <c r="M12" s="45">
        <f t="shared" si="5"/>
        <v>0.8887382043061038</v>
      </c>
    </row>
    <row r="13" spans="1:13" ht="14.25">
      <c r="A13" s="44" t="s">
        <v>6</v>
      </c>
      <c r="B13" s="4">
        <f>'SEKTÖR (U S D)'!B13*1.5747</f>
        <v>177123.676048713</v>
      </c>
      <c r="C13" s="4">
        <f>'SEKTÖR (U S D)'!C13*1.7793</f>
        <v>190422.544087404</v>
      </c>
      <c r="D13" s="34">
        <f t="shared" si="0"/>
        <v>7.508238500556814</v>
      </c>
      <c r="E13" s="34">
        <f t="shared" si="1"/>
        <v>0.8488220418223389</v>
      </c>
      <c r="F13" s="4">
        <f>'SEKTÖR (U S D)'!F13*1.5752</f>
        <v>493757.757040152</v>
      </c>
      <c r="G13" s="4">
        <f>'SEKTÖR (U S D)'!G13*1.7904</f>
        <v>557457.0142889759</v>
      </c>
      <c r="H13" s="34">
        <f t="shared" si="2"/>
        <v>12.900912712879952</v>
      </c>
      <c r="I13" s="34">
        <f t="shared" si="3"/>
        <v>0.8961287680303863</v>
      </c>
      <c r="J13" s="4">
        <f>'SEKTÖR (U S D)'!J13*1.5187</f>
        <v>1990893.0907929</v>
      </c>
      <c r="K13" s="4">
        <f>'SEKTÖR (U S D)'!K13*1.7263</f>
        <v>2365200.880729146</v>
      </c>
      <c r="L13" s="34">
        <f t="shared" si="4"/>
        <v>18.80099899222478</v>
      </c>
      <c r="M13" s="45">
        <f t="shared" si="5"/>
        <v>0.9907314025919576</v>
      </c>
    </row>
    <row r="14" spans="1:13" ht="14.25">
      <c r="A14" s="44" t="s">
        <v>7</v>
      </c>
      <c r="B14" s="4">
        <f>'SEKTÖR (U S D)'!B14*1.5747</f>
        <v>205028.108645346</v>
      </c>
      <c r="C14" s="4">
        <f>'SEKTÖR (U S D)'!C14*1.7793</f>
        <v>245588.56080474603</v>
      </c>
      <c r="D14" s="34">
        <f t="shared" si="0"/>
        <v>19.782873883678455</v>
      </c>
      <c r="E14" s="34">
        <f t="shared" si="1"/>
        <v>1.0947284872678231</v>
      </c>
      <c r="F14" s="4">
        <f>'SEKTÖR (U S D)'!F14*1.5752</f>
        <v>597336.502229192</v>
      </c>
      <c r="G14" s="4">
        <f>'SEKTÖR (U S D)'!G14*1.7904</f>
        <v>722920.184370624</v>
      </c>
      <c r="H14" s="34">
        <f t="shared" si="2"/>
        <v>21.0239423964161</v>
      </c>
      <c r="I14" s="34">
        <f t="shared" si="3"/>
        <v>1.162115746324655</v>
      </c>
      <c r="J14" s="4">
        <f>'SEKTÖR (U S D)'!J14*1.5187</f>
        <v>2468377.3506102</v>
      </c>
      <c r="K14" s="4">
        <f>'SEKTÖR (U S D)'!K14*1.7263</f>
        <v>3084262.087559977</v>
      </c>
      <c r="L14" s="34">
        <f t="shared" si="4"/>
        <v>24.950996118868385</v>
      </c>
      <c r="M14" s="45">
        <f t="shared" si="5"/>
        <v>1.2919305623746806</v>
      </c>
    </row>
    <row r="15" spans="1:13" ht="14.25">
      <c r="A15" s="44" t="s">
        <v>8</v>
      </c>
      <c r="B15" s="4">
        <f>'SEKTÖR (U S D)'!B15*1.5747</f>
        <v>28798.170777356998</v>
      </c>
      <c r="C15" s="4">
        <f>'SEKTÖR (U S D)'!C15*1.7793</f>
        <v>34693.14921723</v>
      </c>
      <c r="D15" s="34">
        <f t="shared" si="0"/>
        <v>20.469975282277364</v>
      </c>
      <c r="E15" s="34">
        <f t="shared" si="1"/>
        <v>0.15464718159788615</v>
      </c>
      <c r="F15" s="4">
        <f>'SEKTÖR (U S D)'!F15*1.5752</f>
        <v>72679.614396576</v>
      </c>
      <c r="G15" s="4">
        <f>'SEKTÖR (U S D)'!G15*1.7904</f>
        <v>90140.501130192</v>
      </c>
      <c r="H15" s="34">
        <f t="shared" si="2"/>
        <v>24.024462538203288</v>
      </c>
      <c r="I15" s="34">
        <f t="shared" si="3"/>
        <v>0.1449035426174887</v>
      </c>
      <c r="J15" s="4">
        <f>'SEKTÖR (U S D)'!J15*1.5187</f>
        <v>258389.49485740002</v>
      </c>
      <c r="K15" s="4">
        <f>'SEKTÖR (U S D)'!K15*1.7263</f>
        <v>320008.217803535</v>
      </c>
      <c r="L15" s="34">
        <f t="shared" si="4"/>
        <v>23.847224508930257</v>
      </c>
      <c r="M15" s="45">
        <f t="shared" si="5"/>
        <v>0.13404450888235375</v>
      </c>
    </row>
    <row r="16" spans="1:13" ht="14.25">
      <c r="A16" s="44" t="s">
        <v>144</v>
      </c>
      <c r="B16" s="4">
        <f>'SEKTÖR (U S D)'!B16*1.5747</f>
        <v>117074.38292088298</v>
      </c>
      <c r="C16" s="4">
        <f>'SEKTÖR (U S D)'!C16*1.7793</f>
        <v>154497.03914610902</v>
      </c>
      <c r="D16" s="34">
        <f t="shared" si="0"/>
        <v>31.96485455790587</v>
      </c>
      <c r="E16" s="34">
        <f t="shared" si="1"/>
        <v>0.6886815468829812</v>
      </c>
      <c r="F16" s="4">
        <f>'SEKTÖR (U S D)'!F16*1.5752</f>
        <v>311472.535776688</v>
      </c>
      <c r="G16" s="4">
        <f>'SEKTÖR (U S D)'!G16*1.7904</f>
        <v>503233.9877576161</v>
      </c>
      <c r="H16" s="34">
        <f t="shared" si="2"/>
        <v>61.5660868791374</v>
      </c>
      <c r="I16" s="34">
        <f t="shared" si="3"/>
        <v>0.8089636365154428</v>
      </c>
      <c r="J16" s="4">
        <f>'SEKTÖR (U S D)'!J16*1.5187</f>
        <v>1092133.3560649</v>
      </c>
      <c r="K16" s="4">
        <f>'SEKTÖR (U S D)'!K16*1.7263</f>
        <v>1312781.680597923</v>
      </c>
      <c r="L16" s="34">
        <f t="shared" si="4"/>
        <v>20.203423263991116</v>
      </c>
      <c r="M16" s="45">
        <f t="shared" si="5"/>
        <v>0.5498958022182256</v>
      </c>
    </row>
    <row r="17" spans="1:13" ht="14.25">
      <c r="A17" s="81" t="s">
        <v>148</v>
      </c>
      <c r="B17" s="4">
        <f>'SEKTÖR (U S D)'!B17*1.5747</f>
        <v>18603.303577026003</v>
      </c>
      <c r="C17" s="4">
        <f>'SEKTÖR (U S D)'!C17*1.7793</f>
        <v>18575.978153706</v>
      </c>
      <c r="D17" s="34">
        <f t="shared" si="0"/>
        <v>-0.14688478961203216</v>
      </c>
      <c r="E17" s="34">
        <f t="shared" si="1"/>
        <v>0.0828037445925442</v>
      </c>
      <c r="F17" s="4">
        <f>'SEKTÖR (U S D)'!F17*1.5752</f>
        <v>38461.101740072</v>
      </c>
      <c r="G17" s="4">
        <f>'SEKTÖR (U S D)'!G17*1.7904</f>
        <v>39341.621456064</v>
      </c>
      <c r="H17" s="34">
        <f t="shared" si="2"/>
        <v>2.2893772569042135</v>
      </c>
      <c r="I17" s="34">
        <f t="shared" si="3"/>
        <v>0.06324282924793335</v>
      </c>
      <c r="J17" s="4">
        <f>'SEKTÖR (U S D)'!J17*1.5187</f>
        <v>93386.32702679999</v>
      </c>
      <c r="K17" s="4">
        <f>'SEKTÖR (U S D)'!K17*1.7263</f>
        <v>127528.831330041</v>
      </c>
      <c r="L17" s="34">
        <f t="shared" si="4"/>
        <v>36.56049594224087</v>
      </c>
      <c r="M17" s="45">
        <f t="shared" si="5"/>
        <v>0.053419064301876304</v>
      </c>
    </row>
    <row r="18" spans="1:13" s="64" customFormat="1" ht="15.75">
      <c r="A18" s="42" t="s">
        <v>76</v>
      </c>
      <c r="B18" s="3">
        <f>'SEKTÖR (U S D)'!B18*1.5747</f>
        <v>163882.652746881</v>
      </c>
      <c r="C18" s="3">
        <f>'SEKTÖR (U S D)'!C18*1.7793</f>
        <v>263011.891070277</v>
      </c>
      <c r="D18" s="33">
        <f t="shared" si="0"/>
        <v>60.48793857181606</v>
      </c>
      <c r="E18" s="33">
        <f t="shared" si="1"/>
        <v>1.172394221869839</v>
      </c>
      <c r="F18" s="3">
        <f>'SEKTÖR (U S D)'!F18*1.5752</f>
        <v>480119.37309626397</v>
      </c>
      <c r="G18" s="3">
        <f>'SEKTÖR (U S D)'!G18*1.7904</f>
        <v>729223.613065344</v>
      </c>
      <c r="H18" s="33">
        <f t="shared" si="2"/>
        <v>51.883813469683645</v>
      </c>
      <c r="I18" s="33">
        <f t="shared" si="3"/>
        <v>1.172248695853995</v>
      </c>
      <c r="J18" s="3">
        <f>'SEKTÖR (U S D)'!J18*1.5187</f>
        <v>1570079.3386497</v>
      </c>
      <c r="K18" s="3">
        <f>'SEKTÖR (U S D)'!K18*1.7263</f>
        <v>2629857.639148449</v>
      </c>
      <c r="L18" s="33">
        <f t="shared" si="4"/>
        <v>67.49839160422172</v>
      </c>
      <c r="M18" s="43">
        <f t="shared" si="5"/>
        <v>1.1015903844275152</v>
      </c>
    </row>
    <row r="19" spans="1:13" ht="14.25">
      <c r="A19" s="44" t="s">
        <v>110</v>
      </c>
      <c r="B19" s="4">
        <f>'SEKTÖR (U S D)'!B19*1.5747</f>
        <v>163882.652746881</v>
      </c>
      <c r="C19" s="4">
        <f>'SEKTÖR (U S D)'!C19*1.7793</f>
        <v>263011.891070277</v>
      </c>
      <c r="D19" s="34">
        <f t="shared" si="0"/>
        <v>60.48793857181606</v>
      </c>
      <c r="E19" s="34">
        <f t="shared" si="1"/>
        <v>1.172394221869839</v>
      </c>
      <c r="F19" s="4">
        <f>'SEKTÖR (U S D)'!F19*1.5752</f>
        <v>480119.37309626397</v>
      </c>
      <c r="G19" s="4">
        <f>'SEKTÖR (U S D)'!G19*1.7904</f>
        <v>729223.613065344</v>
      </c>
      <c r="H19" s="34">
        <f t="shared" si="2"/>
        <v>51.883813469683645</v>
      </c>
      <c r="I19" s="34">
        <f t="shared" si="3"/>
        <v>1.172248695853995</v>
      </c>
      <c r="J19" s="4">
        <f>'SEKTÖR (U S D)'!J19*1.5187</f>
        <v>1570079.3386497</v>
      </c>
      <c r="K19" s="4">
        <f>'SEKTÖR (U S D)'!K19*1.7263</f>
        <v>2629857.639148449</v>
      </c>
      <c r="L19" s="34">
        <f t="shared" si="4"/>
        <v>67.49839160422172</v>
      </c>
      <c r="M19" s="45">
        <f t="shared" si="5"/>
        <v>1.1015903844275152</v>
      </c>
    </row>
    <row r="20" spans="1:13" s="64" customFormat="1" ht="15.75">
      <c r="A20" s="42" t="s">
        <v>77</v>
      </c>
      <c r="B20" s="3">
        <f>'SEKTÖR (U S D)'!B20*1.5747</f>
        <v>434138.94713863806</v>
      </c>
      <c r="C20" s="3">
        <f>'SEKTÖR (U S D)'!C20*1.7793</f>
        <v>592017.6372138091</v>
      </c>
      <c r="D20" s="33">
        <f t="shared" si="0"/>
        <v>36.36593563321882</v>
      </c>
      <c r="E20" s="33">
        <f t="shared" si="1"/>
        <v>2.6389607492272886</v>
      </c>
      <c r="F20" s="3">
        <f>'SEKTÖR (U S D)'!F20*1.5752</f>
        <v>1227052.804568976</v>
      </c>
      <c r="G20" s="3">
        <f>'SEKTÖR (U S D)'!G20*1.7904</f>
        <v>1607027.509816368</v>
      </c>
      <c r="H20" s="33">
        <f t="shared" si="2"/>
        <v>30.966450981778653</v>
      </c>
      <c r="I20" s="33">
        <f t="shared" si="3"/>
        <v>2.5833446268489455</v>
      </c>
      <c r="J20" s="3">
        <f>'SEKTÖR (U S D)'!J20*1.5187</f>
        <v>4619139.8656139</v>
      </c>
      <c r="K20" s="3">
        <f>'SEKTÖR (U S D)'!K20*1.7263</f>
        <v>6058488.72743262</v>
      </c>
      <c r="L20" s="33">
        <f t="shared" si="4"/>
        <v>31.160538621781374</v>
      </c>
      <c r="M20" s="43">
        <f t="shared" si="5"/>
        <v>2.537769659829688</v>
      </c>
    </row>
    <row r="21" spans="1:13" ht="15" thickBot="1">
      <c r="A21" s="44" t="s">
        <v>9</v>
      </c>
      <c r="B21" s="4">
        <f>'SEKTÖR (U S D)'!B21*1.5747</f>
        <v>434138.94713863806</v>
      </c>
      <c r="C21" s="4">
        <f>'SEKTÖR (U S D)'!C21*1.7793</f>
        <v>592017.6372138091</v>
      </c>
      <c r="D21" s="34">
        <f t="shared" si="0"/>
        <v>36.36593563321882</v>
      </c>
      <c r="E21" s="34">
        <f t="shared" si="1"/>
        <v>2.6389607492272886</v>
      </c>
      <c r="F21" s="4">
        <f>'SEKTÖR (U S D)'!F21*1.5752</f>
        <v>1227052.804568976</v>
      </c>
      <c r="G21" s="4">
        <f>'SEKTÖR (U S D)'!G21*1.7904</f>
        <v>1607027.509816368</v>
      </c>
      <c r="H21" s="34">
        <f t="shared" si="2"/>
        <v>30.966450981778653</v>
      </c>
      <c r="I21" s="34">
        <f t="shared" si="3"/>
        <v>2.5833446268489455</v>
      </c>
      <c r="J21" s="4">
        <f>'SEKTÖR (U S D)'!J21*1.5187</f>
        <v>4619139.8656139</v>
      </c>
      <c r="K21" s="4">
        <f>'SEKTÖR (U S D)'!K21*1.7263</f>
        <v>6058488.72743262</v>
      </c>
      <c r="L21" s="34">
        <f t="shared" si="4"/>
        <v>31.160538621781374</v>
      </c>
      <c r="M21" s="45">
        <f t="shared" si="5"/>
        <v>2.537769659829688</v>
      </c>
    </row>
    <row r="22" spans="1:13" ht="18" thickBot="1" thickTop="1">
      <c r="A22" s="51" t="s">
        <v>10</v>
      </c>
      <c r="B22" s="58">
        <f>'SEKTÖR (U S D)'!B22*1.5747</f>
        <v>15598647.456011608</v>
      </c>
      <c r="C22" s="58">
        <f>'SEKTÖR (U S D)'!C22*1.7793</f>
        <v>18905705.611597646</v>
      </c>
      <c r="D22" s="59">
        <f t="shared" si="0"/>
        <v>21.200928894072295</v>
      </c>
      <c r="E22" s="59">
        <f t="shared" si="1"/>
        <v>84.27352820137999</v>
      </c>
      <c r="F22" s="58">
        <f>'SEKTÖR (U S D)'!F22*1.5752</f>
        <v>41494717.23254642</v>
      </c>
      <c r="G22" s="58">
        <f>'SEKTÖR (U S D)'!G22*1.7904</f>
        <v>51448955.48924692</v>
      </c>
      <c r="H22" s="59">
        <f t="shared" si="2"/>
        <v>23.98916999702527</v>
      </c>
      <c r="I22" s="59">
        <f t="shared" si="3"/>
        <v>82.70572962084762</v>
      </c>
      <c r="J22" s="58">
        <f>'SEKTÖR (U S D)'!J22*1.5187</f>
        <v>149444268.4196926</v>
      </c>
      <c r="K22" s="58">
        <f>'SEKTÖR (U S D)'!K22*1.7263</f>
        <v>196623864.71992943</v>
      </c>
      <c r="L22" s="59">
        <f t="shared" si="4"/>
        <v>31.57002727447516</v>
      </c>
      <c r="M22" s="59">
        <f t="shared" si="5"/>
        <v>82.36147672030863</v>
      </c>
    </row>
    <row r="23" spans="1:13" s="64" customFormat="1" ht="15.75">
      <c r="A23" s="42" t="s">
        <v>78</v>
      </c>
      <c r="B23" s="3">
        <f>'SEKTÖR (U S D)'!B23*1.5747</f>
        <v>1522147.615839711</v>
      </c>
      <c r="C23" s="3">
        <f>'SEKTÖR (U S D)'!C23*1.7793</f>
        <v>1863079.8675486392</v>
      </c>
      <c r="D23" s="33">
        <f t="shared" si="0"/>
        <v>22.398107000998646</v>
      </c>
      <c r="E23" s="33">
        <f t="shared" si="1"/>
        <v>8.304811096972085</v>
      </c>
      <c r="F23" s="3">
        <f>'SEKTÖR (U S D)'!F23*1.5752</f>
        <v>4093006.481067768</v>
      </c>
      <c r="G23" s="3">
        <f>'SEKTÖR (U S D)'!G23*1.7904</f>
        <v>4931368.776848064</v>
      </c>
      <c r="H23" s="33">
        <f t="shared" si="2"/>
        <v>20.482799127197747</v>
      </c>
      <c r="I23" s="33">
        <f t="shared" si="3"/>
        <v>7.9273223108276545</v>
      </c>
      <c r="J23" s="3">
        <f>'SEKTÖR (U S D)'!J23*1.5187</f>
        <v>14766736.677891301</v>
      </c>
      <c r="K23" s="3">
        <f>'SEKTÖR (U S D)'!K23*1.7263</f>
        <v>19348723.032215938</v>
      </c>
      <c r="L23" s="33">
        <f t="shared" si="4"/>
        <v>31.02910584966798</v>
      </c>
      <c r="M23" s="43">
        <f t="shared" si="5"/>
        <v>8.104760853192756</v>
      </c>
    </row>
    <row r="24" spans="1:13" ht="14.25">
      <c r="A24" s="44" t="s">
        <v>11</v>
      </c>
      <c r="B24" s="4">
        <f>'SEKTÖR (U S D)'!B24*1.5747</f>
        <v>1154264.593645842</v>
      </c>
      <c r="C24" s="4">
        <f>'SEKTÖR (U S D)'!C24*1.7793</f>
        <v>1294357.8140334992</v>
      </c>
      <c r="D24" s="34">
        <f t="shared" si="0"/>
        <v>12.137010972948666</v>
      </c>
      <c r="E24" s="34">
        <f t="shared" si="1"/>
        <v>5.7696920699280225</v>
      </c>
      <c r="F24" s="4">
        <f>'SEKTÖR (U S D)'!F24*1.5752</f>
        <v>3099126.041099528</v>
      </c>
      <c r="G24" s="4">
        <f>'SEKTÖR (U S D)'!G24*1.7904</f>
        <v>3500936.4096585116</v>
      </c>
      <c r="H24" s="34">
        <f t="shared" si="2"/>
        <v>12.965279992821038</v>
      </c>
      <c r="I24" s="34">
        <f t="shared" si="3"/>
        <v>5.627859639978788</v>
      </c>
      <c r="J24" s="4">
        <f>'SEKTÖR (U S D)'!J24*1.5187</f>
        <v>10610468.193849199</v>
      </c>
      <c r="K24" s="4">
        <f>'SEKTÖR (U S D)'!K24*1.7263</f>
        <v>13701866.070651565</v>
      </c>
      <c r="L24" s="34">
        <f t="shared" si="4"/>
        <v>29.13535784023578</v>
      </c>
      <c r="M24" s="45">
        <f t="shared" si="5"/>
        <v>5.739414821340211</v>
      </c>
    </row>
    <row r="25" spans="1:13" ht="14.25">
      <c r="A25" s="44" t="s">
        <v>12</v>
      </c>
      <c r="B25" s="4">
        <f>'SEKTÖR (U S D)'!B25*1.5747</f>
        <v>176885.535647931</v>
      </c>
      <c r="C25" s="4">
        <f>'SEKTÖR (U S D)'!C25*1.7793</f>
        <v>268733.231359029</v>
      </c>
      <c r="D25" s="34">
        <f t="shared" si="0"/>
        <v>51.92493290910433</v>
      </c>
      <c r="E25" s="34">
        <f t="shared" si="1"/>
        <v>1.1978975033701105</v>
      </c>
      <c r="F25" s="4">
        <f>'SEKTÖR (U S D)'!F25*1.5752</f>
        <v>477738.35351395997</v>
      </c>
      <c r="G25" s="4">
        <f>'SEKTÖR (U S D)'!G25*1.7904</f>
        <v>619084.141333488</v>
      </c>
      <c r="H25" s="34">
        <f t="shared" si="2"/>
        <v>29.58644345380108</v>
      </c>
      <c r="I25" s="34">
        <f t="shared" si="3"/>
        <v>0.9951962118333676</v>
      </c>
      <c r="J25" s="4">
        <f>'SEKTÖR (U S D)'!J25*1.5187</f>
        <v>2101608.1660134005</v>
      </c>
      <c r="K25" s="4">
        <f>'SEKTÖR (U S D)'!K25*1.7263</f>
        <v>2618515.552640415</v>
      </c>
      <c r="L25" s="34">
        <f t="shared" si="4"/>
        <v>24.59580215695252</v>
      </c>
      <c r="M25" s="45">
        <f t="shared" si="5"/>
        <v>1.0968394301360727</v>
      </c>
    </row>
    <row r="26" spans="1:13" ht="14.25">
      <c r="A26" s="44" t="s">
        <v>13</v>
      </c>
      <c r="B26" s="4">
        <f>'SEKTÖR (U S D)'!B26*1.5747</f>
        <v>190997.486545938</v>
      </c>
      <c r="C26" s="4">
        <f>'SEKTÖR (U S D)'!C26*1.7793</f>
        <v>299988.822156111</v>
      </c>
      <c r="D26" s="34">
        <f t="shared" si="0"/>
        <v>57.064277431713116</v>
      </c>
      <c r="E26" s="34">
        <f t="shared" si="1"/>
        <v>1.3372215236739518</v>
      </c>
      <c r="F26" s="4">
        <f>'SEKTÖR (U S D)'!F26*1.5752</f>
        <v>516142.08645428</v>
      </c>
      <c r="G26" s="4">
        <f>'SEKTÖR (U S D)'!G26*1.7904</f>
        <v>811348.2258560639</v>
      </c>
      <c r="H26" s="34">
        <f t="shared" si="2"/>
        <v>57.194742910764994</v>
      </c>
      <c r="I26" s="34">
        <f t="shared" si="3"/>
        <v>1.3042664590154975</v>
      </c>
      <c r="J26" s="4">
        <f>'SEKTÖR (U S D)'!J26*1.5187</f>
        <v>2054660.3180286998</v>
      </c>
      <c r="K26" s="4">
        <f>'SEKTÖR (U S D)'!K26*1.7263</f>
        <v>3028341.4089239608</v>
      </c>
      <c r="L26" s="34">
        <f t="shared" si="4"/>
        <v>47.38890814952023</v>
      </c>
      <c r="M26" s="45">
        <f t="shared" si="5"/>
        <v>1.2685066017164741</v>
      </c>
    </row>
    <row r="27" spans="1:13" s="64" customFormat="1" ht="15.75">
      <c r="A27" s="42" t="s">
        <v>79</v>
      </c>
      <c r="B27" s="3">
        <f>'SEKTÖR (U S D)'!B27*1.5747</f>
        <v>2041928.7589840682</v>
      </c>
      <c r="C27" s="3">
        <f>'SEKTÖR (U S D)'!C27*1.7793</f>
        <v>2935968.668182512</v>
      </c>
      <c r="D27" s="33">
        <f t="shared" si="0"/>
        <v>43.78408919825685</v>
      </c>
      <c r="E27" s="33">
        <f t="shared" si="1"/>
        <v>13.087289278674962</v>
      </c>
      <c r="F27" s="3">
        <f>'SEKTÖR (U S D)'!F27*1.5752</f>
        <v>5704544.651853784</v>
      </c>
      <c r="G27" s="3">
        <f>'SEKTÖR (U S D)'!G27*1.7904</f>
        <v>7795461.56640432</v>
      </c>
      <c r="H27" s="33">
        <f t="shared" si="2"/>
        <v>36.65352875923338</v>
      </c>
      <c r="I27" s="33">
        <f t="shared" si="3"/>
        <v>12.531436847449633</v>
      </c>
      <c r="J27" s="3">
        <f>'SEKTÖR (U S D)'!J27*1.5187</f>
        <v>20101642.496043198</v>
      </c>
      <c r="K27" s="3">
        <f>'SEKTÖR (U S D)'!K27*1.7263</f>
        <v>28486733.34905178</v>
      </c>
      <c r="L27" s="33">
        <f t="shared" si="4"/>
        <v>41.71346124904521</v>
      </c>
      <c r="M27" s="43">
        <f t="shared" si="5"/>
        <v>11.93247538343071</v>
      </c>
    </row>
    <row r="28" spans="1:13" ht="14.25">
      <c r="A28" s="44" t="s">
        <v>14</v>
      </c>
      <c r="B28" s="4">
        <f>'SEKTÖR (U S D)'!B28*1.5747</f>
        <v>2041928.7589840682</v>
      </c>
      <c r="C28" s="4">
        <f>'SEKTÖR (U S D)'!C28*1.7793</f>
        <v>2935968.668182512</v>
      </c>
      <c r="D28" s="34">
        <f t="shared" si="0"/>
        <v>43.78408919825685</v>
      </c>
      <c r="E28" s="34">
        <f t="shared" si="1"/>
        <v>13.087289278674962</v>
      </c>
      <c r="F28" s="4">
        <f>'SEKTÖR (U S D)'!F28*1.5752</f>
        <v>5704544.651853784</v>
      </c>
      <c r="G28" s="4">
        <f>'SEKTÖR (U S D)'!G28*1.7904</f>
        <v>7795461.56640432</v>
      </c>
      <c r="H28" s="34">
        <f t="shared" si="2"/>
        <v>36.65352875923338</v>
      </c>
      <c r="I28" s="34">
        <f t="shared" si="3"/>
        <v>12.531436847449633</v>
      </c>
      <c r="J28" s="4">
        <f>'SEKTÖR (U S D)'!J28*1.5187</f>
        <v>20101642.496043198</v>
      </c>
      <c r="K28" s="4">
        <f>'SEKTÖR (U S D)'!K28*1.7263</f>
        <v>28486733.34905178</v>
      </c>
      <c r="L28" s="34">
        <f t="shared" si="4"/>
        <v>41.71346124904521</v>
      </c>
      <c r="M28" s="45">
        <f t="shared" si="5"/>
        <v>11.93247538343071</v>
      </c>
    </row>
    <row r="29" spans="1:13" s="64" customFormat="1" ht="15.75">
      <c r="A29" s="42" t="s">
        <v>80</v>
      </c>
      <c r="B29" s="3">
        <f>'SEKTÖR (U S D)'!B29*1.5747</f>
        <v>12034571.081187828</v>
      </c>
      <c r="C29" s="3">
        <f>'SEKTÖR (U S D)'!C29*1.7793</f>
        <v>14106657.075866496</v>
      </c>
      <c r="D29" s="33">
        <f t="shared" si="0"/>
        <v>17.217780182608312</v>
      </c>
      <c r="E29" s="33">
        <f t="shared" si="1"/>
        <v>62.88142782573295</v>
      </c>
      <c r="F29" s="3">
        <f>'SEKTÖR (U S D)'!F29*1.5752</f>
        <v>31697166.099624872</v>
      </c>
      <c r="G29" s="3">
        <f>'SEKTÖR (U S D)'!G29*1.7904</f>
        <v>38722125.145994544</v>
      </c>
      <c r="H29" s="33">
        <f t="shared" si="2"/>
        <v>22.16273538236849</v>
      </c>
      <c r="I29" s="33">
        <f t="shared" si="3"/>
        <v>62.24697046257035</v>
      </c>
      <c r="J29" s="3">
        <f>'SEKTÖR (U S D)'!J29*1.5187</f>
        <v>114575889.24272071</v>
      </c>
      <c r="K29" s="3">
        <f>'SEKTÖR (U S D)'!K29*1.7263</f>
        <v>148788408.3421143</v>
      </c>
      <c r="L29" s="33">
        <f t="shared" si="4"/>
        <v>29.86013839867902</v>
      </c>
      <c r="M29" s="43">
        <f t="shared" si="5"/>
        <v>62.32424048513138</v>
      </c>
    </row>
    <row r="30" spans="1:13" ht="14.25">
      <c r="A30" s="44" t="s">
        <v>15</v>
      </c>
      <c r="B30" s="4">
        <f>'SEKTÖR (U S D)'!B30*1.5747</f>
        <v>2226972.675482892</v>
      </c>
      <c r="C30" s="4">
        <f>'SEKTÖR (U S D)'!C30*1.7793</f>
        <v>2650558.73368383</v>
      </c>
      <c r="D30" s="34">
        <f t="shared" si="0"/>
        <v>19.020711967608165</v>
      </c>
      <c r="E30" s="34">
        <f t="shared" si="1"/>
        <v>11.815054184250677</v>
      </c>
      <c r="F30" s="4">
        <f>'SEKTÖR (U S D)'!F30*1.5752</f>
        <v>6302687.580133032</v>
      </c>
      <c r="G30" s="4">
        <f>'SEKTÖR (U S D)'!G30*1.7904</f>
        <v>7244318.449457904</v>
      </c>
      <c r="H30" s="34">
        <f t="shared" si="2"/>
        <v>14.940148267748931</v>
      </c>
      <c r="I30" s="34">
        <f t="shared" si="3"/>
        <v>11.645457857612056</v>
      </c>
      <c r="J30" s="4">
        <f>'SEKTÖR (U S D)'!J30*1.5187</f>
        <v>22917144.071162898</v>
      </c>
      <c r="K30" s="4">
        <f>'SEKTÖR (U S D)'!K30*1.7263</f>
        <v>27983282.16779157</v>
      </c>
      <c r="L30" s="34">
        <f t="shared" si="4"/>
        <v>22.1063238983757</v>
      </c>
      <c r="M30" s="45">
        <f t="shared" si="5"/>
        <v>11.721590591779211</v>
      </c>
    </row>
    <row r="31" spans="1:13" ht="14.25">
      <c r="A31" s="44" t="s">
        <v>121</v>
      </c>
      <c r="B31" s="4">
        <f>'SEKTÖR (U S D)'!B31*1.5747</f>
        <v>3044369.116131012</v>
      </c>
      <c r="C31" s="4">
        <f>'SEKTÖR (U S D)'!C31*1.7793</f>
        <v>3410041.360316112</v>
      </c>
      <c r="D31" s="34">
        <f t="shared" si="0"/>
        <v>12.011429305583716</v>
      </c>
      <c r="E31" s="34">
        <f t="shared" si="1"/>
        <v>15.200502041573207</v>
      </c>
      <c r="F31" s="4">
        <f>'SEKTÖR (U S D)'!F31*1.5752</f>
        <v>7891964.347088535</v>
      </c>
      <c r="G31" s="4">
        <f>'SEKTÖR (U S D)'!G31*1.7904</f>
        <v>9254565.317390496</v>
      </c>
      <c r="H31" s="34">
        <f t="shared" si="2"/>
        <v>17.26567569713673</v>
      </c>
      <c r="I31" s="34">
        <f t="shared" si="3"/>
        <v>14.876989622433554</v>
      </c>
      <c r="J31" s="4">
        <f>'SEKTÖR (U S D)'!J31*1.5187</f>
        <v>27232197.0641781</v>
      </c>
      <c r="K31" s="4">
        <f>'SEKTÖR (U S D)'!K31*1.7263</f>
        <v>35371969.454371735</v>
      </c>
      <c r="L31" s="34">
        <f t="shared" si="4"/>
        <v>29.890252229780202</v>
      </c>
      <c r="M31" s="45">
        <f t="shared" si="5"/>
        <v>14.816551606883458</v>
      </c>
    </row>
    <row r="32" spans="1:13" ht="14.25">
      <c r="A32" s="44" t="s">
        <v>122</v>
      </c>
      <c r="B32" s="4">
        <f>'SEKTÖR (U S D)'!B32*1.5747</f>
        <v>262139.90194005</v>
      </c>
      <c r="C32" s="4">
        <f>'SEKTÖR (U S D)'!C32*1.7793</f>
        <v>167641.366765707</v>
      </c>
      <c r="D32" s="34">
        <f t="shared" si="0"/>
        <v>-36.04889392075622</v>
      </c>
      <c r="E32" s="34">
        <f t="shared" si="1"/>
        <v>0.7472733226725525</v>
      </c>
      <c r="F32" s="4">
        <f>'SEKTÖR (U S D)'!F32*1.5752</f>
        <v>490070.54496294394</v>
      </c>
      <c r="G32" s="4">
        <f>'SEKTÖR (U S D)'!G32*1.7904</f>
        <v>434333.852392752</v>
      </c>
      <c r="H32" s="34">
        <f t="shared" si="2"/>
        <v>-11.373197826938647</v>
      </c>
      <c r="I32" s="34">
        <f t="shared" si="3"/>
        <v>0.6982046150321543</v>
      </c>
      <c r="J32" s="4">
        <f>'SEKTÖR (U S D)'!J32*1.5187</f>
        <v>1863284.7561223998</v>
      </c>
      <c r="K32" s="4">
        <f>'SEKTÖR (U S D)'!K32*1.7263</f>
        <v>2179325.7748926203</v>
      </c>
      <c r="L32" s="34">
        <f t="shared" si="4"/>
        <v>16.961498650797722</v>
      </c>
      <c r="M32" s="45">
        <f t="shared" si="5"/>
        <v>0.9128723480766477</v>
      </c>
    </row>
    <row r="33" spans="1:13" ht="14.25">
      <c r="A33" s="44" t="s">
        <v>32</v>
      </c>
      <c r="B33" s="4">
        <f>'SEKTÖR (U S D)'!B33*1.5747</f>
        <v>1455630.229738305</v>
      </c>
      <c r="C33" s="4">
        <f>'SEKTÖR (U S D)'!C33*1.7793</f>
        <v>2025448.064074008</v>
      </c>
      <c r="D33" s="34">
        <f t="shared" si="0"/>
        <v>39.14578185410078</v>
      </c>
      <c r="E33" s="34">
        <f t="shared" si="1"/>
        <v>9.028578888029504</v>
      </c>
      <c r="F33" s="4">
        <f>'SEKTÖR (U S D)'!F33*1.5752</f>
        <v>3814243.0632192483</v>
      </c>
      <c r="G33" s="4">
        <f>'SEKTÖR (U S D)'!G33*1.7904</f>
        <v>5224605.513963744</v>
      </c>
      <c r="H33" s="34">
        <f t="shared" si="2"/>
        <v>36.976208054086094</v>
      </c>
      <c r="I33" s="34">
        <f t="shared" si="3"/>
        <v>8.398709107005816</v>
      </c>
      <c r="J33" s="4">
        <f>'SEKTÖR (U S D)'!J33*1.5187</f>
        <v>15277257.8262886</v>
      </c>
      <c r="K33" s="4">
        <f>'SEKTÖR (U S D)'!K33*1.7263</f>
        <v>20188332.723467506</v>
      </c>
      <c r="L33" s="34">
        <f t="shared" si="4"/>
        <v>32.14631155028418</v>
      </c>
      <c r="M33" s="45">
        <f t="shared" si="5"/>
        <v>8.45645516119886</v>
      </c>
    </row>
    <row r="34" spans="1:13" ht="14.25">
      <c r="A34" s="44" t="s">
        <v>31</v>
      </c>
      <c r="B34" s="4">
        <f>'SEKTÖR (U S D)'!B34*1.5747</f>
        <v>673324.61671089</v>
      </c>
      <c r="C34" s="4">
        <f>'SEKTÖR (U S D)'!C34*1.7793</f>
        <v>830773.4701538791</v>
      </c>
      <c r="D34" s="34">
        <f t="shared" si="0"/>
        <v>23.383795800027027</v>
      </c>
      <c r="E34" s="34">
        <f t="shared" si="1"/>
        <v>3.70323186578249</v>
      </c>
      <c r="F34" s="4">
        <f>'SEKTÖR (U S D)'!F34*1.5752</f>
        <v>1730419.201037648</v>
      </c>
      <c r="G34" s="4">
        <f>'SEKTÖR (U S D)'!G34*1.7904</f>
        <v>2328494.1906396956</v>
      </c>
      <c r="H34" s="34">
        <f t="shared" si="2"/>
        <v>34.562433729550115</v>
      </c>
      <c r="I34" s="34">
        <f t="shared" si="3"/>
        <v>3.7431238228929873</v>
      </c>
      <c r="J34" s="4">
        <f>'SEKTÖR (U S D)'!J34*1.5187</f>
        <v>6368897.1920379</v>
      </c>
      <c r="K34" s="4">
        <f>'SEKTÖR (U S D)'!K34*1.7263</f>
        <v>9092768.589954223</v>
      </c>
      <c r="L34" s="34">
        <f t="shared" si="4"/>
        <v>42.76833674315832</v>
      </c>
      <c r="M34" s="45">
        <f t="shared" si="5"/>
        <v>3.808763751090901</v>
      </c>
    </row>
    <row r="35" spans="1:13" ht="14.25">
      <c r="A35" s="44" t="s">
        <v>16</v>
      </c>
      <c r="B35" s="4">
        <f>'SEKTÖR (U S D)'!B35*1.5747</f>
        <v>859607.441866905</v>
      </c>
      <c r="C35" s="4">
        <f>'SEKTÖR (U S D)'!C35*1.7793</f>
        <v>1031541.27241698</v>
      </c>
      <c r="D35" s="34">
        <f t="shared" si="0"/>
        <v>20.00143579221083</v>
      </c>
      <c r="E35" s="34">
        <f t="shared" si="1"/>
        <v>4.598168632150489</v>
      </c>
      <c r="F35" s="4">
        <f>'SEKTÖR (U S D)'!F35*1.5752</f>
        <v>2351867.692413976</v>
      </c>
      <c r="G35" s="4">
        <f>'SEKTÖR (U S D)'!G35*1.7904</f>
        <v>2802748.3590088324</v>
      </c>
      <c r="H35" s="34">
        <f t="shared" si="2"/>
        <v>19.171174809245706</v>
      </c>
      <c r="I35" s="34">
        <f t="shared" si="3"/>
        <v>4.5055015358651325</v>
      </c>
      <c r="J35" s="4">
        <f>'SEKTÖR (U S D)'!J35*1.5187</f>
        <v>8279212.2509241</v>
      </c>
      <c r="K35" s="4">
        <f>'SEKTÖR (U S D)'!K35*1.7263</f>
        <v>10974115.40484151</v>
      </c>
      <c r="L35" s="34">
        <f t="shared" si="4"/>
        <v>32.550236329750014</v>
      </c>
      <c r="M35" s="45">
        <f t="shared" si="5"/>
        <v>4.596819169073236</v>
      </c>
    </row>
    <row r="36" spans="1:13" ht="14.25">
      <c r="A36" s="44" t="s">
        <v>143</v>
      </c>
      <c r="B36" s="4">
        <f>'SEKTÖR (U S D)'!B36*1.5747</f>
        <v>2177342.982078543</v>
      </c>
      <c r="C36" s="4">
        <f>'SEKTÖR (U S D)'!C36*1.7793</f>
        <v>2386975.609255662</v>
      </c>
      <c r="D36" s="34">
        <f t="shared" si="0"/>
        <v>9.627910205354924</v>
      </c>
      <c r="E36" s="34">
        <f t="shared" si="1"/>
        <v>10.64011364903582</v>
      </c>
      <c r="F36" s="4">
        <f>'SEKTÖR (U S D)'!F36*1.5752</f>
        <v>5736067.600643423</v>
      </c>
      <c r="G36" s="4">
        <f>'SEKTÖR (U S D)'!G36*1.7904</f>
        <v>7102561.934712816</v>
      </c>
      <c r="H36" s="34">
        <f t="shared" si="2"/>
        <v>23.82284221887676</v>
      </c>
      <c r="I36" s="34">
        <f t="shared" si="3"/>
        <v>11.417580034456806</v>
      </c>
      <c r="J36" s="4">
        <f>'SEKTÖR (U S D)'!J36*1.5187</f>
        <v>20332675.6903242</v>
      </c>
      <c r="K36" s="4">
        <f>'SEKTÖR (U S D)'!K36*1.7263</f>
        <v>26972622.224304017</v>
      </c>
      <c r="L36" s="34">
        <f t="shared" si="4"/>
        <v>32.65653097068577</v>
      </c>
      <c r="M36" s="45">
        <f t="shared" si="5"/>
        <v>11.298247039223854</v>
      </c>
    </row>
    <row r="37" spans="1:13" ht="14.25">
      <c r="A37" s="44" t="s">
        <v>155</v>
      </c>
      <c r="B37" s="4">
        <f>'SEKTÖR (U S D)'!B37*1.5747</f>
        <v>431262.075649056</v>
      </c>
      <c r="C37" s="4">
        <f>'SEKTÖR (U S D)'!C37*1.7793</f>
        <v>501380.1016192891</v>
      </c>
      <c r="D37" s="34">
        <f t="shared" si="0"/>
        <v>16.258797128104618</v>
      </c>
      <c r="E37" s="34">
        <f t="shared" si="1"/>
        <v>2.2349374840314824</v>
      </c>
      <c r="F37" s="4">
        <f>'SEKTÖR (U S D)'!F37*1.5752</f>
        <v>1140713.519873576</v>
      </c>
      <c r="G37" s="4">
        <f>'SEKTÖR (U S D)'!G37*1.7904</f>
        <v>1303319.0892374879</v>
      </c>
      <c r="H37" s="34">
        <f t="shared" si="2"/>
        <v>14.254724479984532</v>
      </c>
      <c r="I37" s="34">
        <f t="shared" si="3"/>
        <v>2.095124287347176</v>
      </c>
      <c r="J37" s="4">
        <f>'SEKTÖR (U S D)'!J37*1.5187</f>
        <v>4734968.034690299</v>
      </c>
      <c r="K37" s="4">
        <f>'SEKTÖR (U S D)'!K37*1.7263</f>
        <v>5465084.129553658</v>
      </c>
      <c r="L37" s="34">
        <f t="shared" si="4"/>
        <v>15.419662593585254</v>
      </c>
      <c r="M37" s="45">
        <f t="shared" si="5"/>
        <v>2.2892053309597022</v>
      </c>
    </row>
    <row r="38" spans="1:13" ht="14.25">
      <c r="A38" s="44" t="s">
        <v>154</v>
      </c>
      <c r="B38" s="4">
        <f>'SEKTÖR (U S D)'!B38*1.5747</f>
        <v>232215.60620429998</v>
      </c>
      <c r="C38" s="4">
        <f>'SEKTÖR (U S D)'!C38*1.7793</f>
        <v>242102.067648966</v>
      </c>
      <c r="D38" s="34">
        <f t="shared" si="0"/>
        <v>4.2574491896845466</v>
      </c>
      <c r="E38" s="34">
        <f t="shared" si="1"/>
        <v>1.0791871959072246</v>
      </c>
      <c r="F38" s="4">
        <f>'SEKTÖR (U S D)'!F38*1.5752</f>
        <v>550530.410711424</v>
      </c>
      <c r="G38" s="4">
        <f>'SEKTÖR (U S D)'!G38*1.7904</f>
        <v>986092.5420173759</v>
      </c>
      <c r="H38" s="34">
        <f t="shared" si="2"/>
        <v>79.11681586183332</v>
      </c>
      <c r="I38" s="34">
        <f t="shared" si="3"/>
        <v>1.5851731562999158</v>
      </c>
      <c r="J38" s="4">
        <f>'SEKTÖR (U S D)'!J38*1.5187</f>
        <v>1960189.7212116998</v>
      </c>
      <c r="K38" s="4">
        <f>'SEKTÖR (U S D)'!K38*1.7263</f>
        <v>2890072.996388169</v>
      </c>
      <c r="L38" s="34">
        <f t="shared" si="4"/>
        <v>47.43843236774335</v>
      </c>
      <c r="M38" s="45">
        <f t="shared" si="5"/>
        <v>1.210588959539917</v>
      </c>
    </row>
    <row r="39" spans="1:13" ht="14.25">
      <c r="A39" s="44" t="s">
        <v>161</v>
      </c>
      <c r="B39" s="4">
        <f>'SEKTÖR (U S D)'!B39*1.5747</f>
        <v>100747.974701379</v>
      </c>
      <c r="C39" s="4">
        <f>'SEKTÖR (U S D)'!C39*1.7793</f>
        <v>219981.72756061802</v>
      </c>
      <c r="D39" s="34">
        <f t="shared" si="0"/>
        <v>118.34853575235888</v>
      </c>
      <c r="E39" s="34">
        <f t="shared" si="1"/>
        <v>0.9805842057540324</v>
      </c>
      <c r="F39" s="4">
        <f>'SEKTÖR (U S D)'!F39*1.5752</f>
        <v>262719.621877768</v>
      </c>
      <c r="G39" s="4">
        <f>'SEKTÖR (U S D)'!G39*1.7904</f>
        <v>391875.523653888</v>
      </c>
      <c r="H39" s="34">
        <f t="shared" si="2"/>
        <v>49.16111741216292</v>
      </c>
      <c r="I39" s="34">
        <f t="shared" si="3"/>
        <v>0.6299515859193772</v>
      </c>
      <c r="J39" s="4">
        <f>'SEKTÖR (U S D)'!J39*1.5187</f>
        <v>486026.7711481001</v>
      </c>
      <c r="K39" s="4">
        <f>'SEKTÖR (U S D)'!K39*1.7263</f>
        <v>973327.3750965728</v>
      </c>
      <c r="L39" s="34">
        <f t="shared" si="4"/>
        <v>100.26209107728027</v>
      </c>
      <c r="M39" s="45">
        <f t="shared" si="5"/>
        <v>0.40770574853384084</v>
      </c>
    </row>
    <row r="40" spans="1:13" ht="14.25">
      <c r="A40" s="81" t="s">
        <v>162</v>
      </c>
      <c r="B40" s="4">
        <f>'SEKTÖR (U S D)'!B40*1.5747</f>
        <v>557431.61512887</v>
      </c>
      <c r="C40" s="4">
        <f>'SEKTÖR (U S D)'!C40*1.7793</f>
        <v>625985.3379927871</v>
      </c>
      <c r="D40" s="34">
        <f t="shared" si="0"/>
        <v>12.298140436126593</v>
      </c>
      <c r="E40" s="34">
        <f t="shared" si="1"/>
        <v>2.7903741927846246</v>
      </c>
      <c r="F40" s="4">
        <f>'SEKTÖR (U S D)'!F40*1.5752</f>
        <v>1394294.292506896</v>
      </c>
      <c r="G40" s="4">
        <f>'SEKTÖR (U S D)'!G40*1.7904</f>
        <v>1614575.145748608</v>
      </c>
      <c r="H40" s="34">
        <f t="shared" si="2"/>
        <v>15.798734487082655</v>
      </c>
      <c r="I40" s="34">
        <f t="shared" si="3"/>
        <v>2.5954776766018974</v>
      </c>
      <c r="J40" s="4">
        <f>'SEKTÖR (U S D)'!J40*1.5187</f>
        <v>5026252.4682761</v>
      </c>
      <c r="K40" s="4">
        <f>'SEKTÖR (U S D)'!K40*1.7263</f>
        <v>6571745.819369694</v>
      </c>
      <c r="L40" s="34">
        <f t="shared" si="4"/>
        <v>30.74842262397667</v>
      </c>
      <c r="M40" s="45">
        <f t="shared" si="5"/>
        <v>2.752761935000974</v>
      </c>
    </row>
    <row r="41" spans="1:13" ht="15" thickBot="1">
      <c r="A41" s="44" t="s">
        <v>81</v>
      </c>
      <c r="B41" s="4">
        <f>'SEKTÖR (U S D)'!B41*1.5747</f>
        <v>13526.845555626</v>
      </c>
      <c r="C41" s="4">
        <f>'SEKTÖR (U S D)'!C41*1.7793</f>
        <v>14227.964378658002</v>
      </c>
      <c r="D41" s="34">
        <f t="shared" si="0"/>
        <v>5.183165728837625</v>
      </c>
      <c r="E41" s="34">
        <f t="shared" si="1"/>
        <v>0.06342216376084463</v>
      </c>
      <c r="F41" s="4">
        <f>'SEKTÖR (U S D)'!F41*1.5752</f>
        <v>31588.225156399996</v>
      </c>
      <c r="G41" s="4">
        <f>'SEKTÖR (U S D)'!G41*1.7904</f>
        <v>34635.22956134401</v>
      </c>
      <c r="H41" s="34">
        <f t="shared" si="2"/>
        <v>9.646013316220353</v>
      </c>
      <c r="I41" s="34">
        <f t="shared" si="3"/>
        <v>0.05567716398159351</v>
      </c>
      <c r="J41" s="4">
        <f>'SEKTÖR (U S D)'!J41*1.5187</f>
        <v>97783.3963563</v>
      </c>
      <c r="K41" s="4">
        <f>'SEKTÖR (U S D)'!K41*1.7263</f>
        <v>125758.22948303401</v>
      </c>
      <c r="L41" s="34">
        <f t="shared" si="4"/>
        <v>28.608980838423953</v>
      </c>
      <c r="M41" s="45">
        <f t="shared" si="5"/>
        <v>0.05267739755144944</v>
      </c>
    </row>
    <row r="42" spans="1:13" ht="18" thickBot="1" thickTop="1">
      <c r="A42" s="51" t="s">
        <v>17</v>
      </c>
      <c r="B42" s="58">
        <f>'SEKTÖR (U S D)'!B42*1.5747</f>
        <v>438050.355460044</v>
      </c>
      <c r="C42" s="58">
        <f>'SEKTÖR (U S D)'!C42*1.7793</f>
        <v>546136.685703009</v>
      </c>
      <c r="D42" s="59">
        <f t="shared" si="0"/>
        <v>24.674407609931485</v>
      </c>
      <c r="E42" s="59">
        <f t="shared" si="1"/>
        <v>2.434443142718086</v>
      </c>
      <c r="F42" s="58">
        <f>'SEKTÖR (U S D)'!F42*1.5752</f>
        <v>1288291.680121776</v>
      </c>
      <c r="G42" s="58">
        <f>'SEKTÖR (U S D)'!G42*1.7904</f>
        <v>1508330.71977888</v>
      </c>
      <c r="H42" s="59">
        <f t="shared" si="2"/>
        <v>17.079908459573755</v>
      </c>
      <c r="I42" s="59">
        <f t="shared" si="3"/>
        <v>2.4246865947535783</v>
      </c>
      <c r="J42" s="58">
        <f>'SEKTÖR (U S D)'!J42*1.5187</f>
        <v>5703625.526869299</v>
      </c>
      <c r="K42" s="58">
        <f>'SEKTÖR (U S D)'!K42*1.7263</f>
        <v>6706781.9212333625</v>
      </c>
      <c r="L42" s="59">
        <f t="shared" si="4"/>
        <v>17.58804798173159</v>
      </c>
      <c r="M42" s="59">
        <f t="shared" si="5"/>
        <v>2.8093256322708227</v>
      </c>
    </row>
    <row r="43" spans="1:13" ht="14.25">
      <c r="A43" s="44" t="s">
        <v>84</v>
      </c>
      <c r="B43" s="4">
        <f>'SEKTÖR (U S D)'!B43*1.5747</f>
        <v>438050.355460044</v>
      </c>
      <c r="C43" s="4">
        <f>'SEKTÖR (U S D)'!C43*1.7793</f>
        <v>546136.685703009</v>
      </c>
      <c r="D43" s="34">
        <f t="shared" si="0"/>
        <v>24.674407609931485</v>
      </c>
      <c r="E43" s="34">
        <f t="shared" si="1"/>
        <v>2.434443142718086</v>
      </c>
      <c r="F43" s="4">
        <f>'SEKTÖR (U S D)'!F43*1.5752</f>
        <v>1288291.680121776</v>
      </c>
      <c r="G43" s="4">
        <f>'SEKTÖR (U S D)'!G43*1.7904</f>
        <v>1508330.71977888</v>
      </c>
      <c r="H43" s="34">
        <f t="shared" si="2"/>
        <v>17.079908459573755</v>
      </c>
      <c r="I43" s="34">
        <f t="shared" si="3"/>
        <v>2.4246865947535783</v>
      </c>
      <c r="J43" s="4">
        <f>'SEKTÖR (U S D)'!J43*1.5187</f>
        <v>5703625.526869299</v>
      </c>
      <c r="K43" s="4">
        <f>'SEKTÖR (U S D)'!K43*1.7263</f>
        <v>6706781.9212333625</v>
      </c>
      <c r="L43" s="34">
        <f t="shared" si="4"/>
        <v>17.58804798173159</v>
      </c>
      <c r="M43" s="45">
        <f t="shared" si="5"/>
        <v>2.8093256322708227</v>
      </c>
    </row>
    <row r="44" spans="1:13" ht="14.25">
      <c r="A44" s="111" t="s">
        <v>125</v>
      </c>
      <c r="B44" s="121">
        <f>'SEKTÖR (U S D)'!B44*1.5747</f>
        <v>0</v>
      </c>
      <c r="C44" s="121">
        <f>'SEKTÖR (U S D)'!C44*1.7793</f>
        <v>0</v>
      </c>
      <c r="D44" s="122"/>
      <c r="E44" s="123"/>
      <c r="F44" s="4">
        <f>'SEKTÖR (U S D)'!F44*1.5752</f>
        <v>64667.05734720225</v>
      </c>
      <c r="G44" s="4">
        <f>'SEKTÖR (U S D)'!G44*1.7904</f>
        <v>762274.6148495991</v>
      </c>
      <c r="H44" s="34">
        <f t="shared" si="2"/>
        <v>1078.7680561323364</v>
      </c>
      <c r="I44" s="34">
        <f t="shared" si="3"/>
        <v>1.2253791664587497</v>
      </c>
      <c r="J44" s="113">
        <f>'SEKTÖR (U S D)'!J44*1.5187</f>
        <v>2142413.422267509</v>
      </c>
      <c r="K44" s="113">
        <f>'SEKTÖR (U S D)'!K44*1.7263</f>
        <v>3629654.5069</v>
      </c>
      <c r="L44" s="114">
        <f t="shared" si="4"/>
        <v>69.41895850607627</v>
      </c>
      <c r="M44" s="115">
        <f t="shared" si="5"/>
        <v>1.5203836299251994</v>
      </c>
    </row>
    <row r="45" spans="1:13" s="39" customFormat="1" ht="18.75" thickBot="1">
      <c r="A45" s="46" t="s">
        <v>18</v>
      </c>
      <c r="B45" s="47">
        <f>'SEKTÖR (U S D)'!B45*1.5747</f>
        <v>18362536.375145387</v>
      </c>
      <c r="C45" s="47">
        <f>'SEKTÖR (U S D)'!C45*1.7793</f>
        <v>22433741.668463886</v>
      </c>
      <c r="D45" s="48">
        <f>(C45-B45)/B45*100</f>
        <v>22.171257881504207</v>
      </c>
      <c r="E45" s="49">
        <f>C45/C$45*100</f>
        <v>100</v>
      </c>
      <c r="F45" s="47">
        <f>'SEKTÖR (U S D)'!F45*1.5752</f>
        <v>49496799.1485704</v>
      </c>
      <c r="G45" s="47">
        <f>'SEKTÖR (U S D)'!G45*1.7904</f>
        <v>62207244.5586384</v>
      </c>
      <c r="H45" s="48">
        <f t="shared" si="2"/>
        <v>25.679328014557296</v>
      </c>
      <c r="I45" s="49">
        <f t="shared" si="3"/>
        <v>100</v>
      </c>
      <c r="J45" s="47">
        <f>'SEKTÖR (U S D)'!J45*1.5187</f>
        <v>181222361.3978</v>
      </c>
      <c r="K45" s="47">
        <f>'SEKTÖR (U S D)'!K45*1.7263</f>
        <v>238732806.343</v>
      </c>
      <c r="L45" s="48">
        <f t="shared" si="4"/>
        <v>31.73473985307983</v>
      </c>
      <c r="M45" s="49">
        <f t="shared" si="5"/>
        <v>100</v>
      </c>
    </row>
    <row r="46" spans="1:13" s="39" customFormat="1" ht="18">
      <c r="A46" s="117"/>
      <c r="B46" s="118"/>
      <c r="C46" s="118"/>
      <c r="D46" s="119"/>
      <c r="E46" s="120"/>
      <c r="F46" s="118"/>
      <c r="G46" s="118"/>
      <c r="H46" s="119"/>
      <c r="I46" s="120"/>
      <c r="J46" s="118"/>
      <c r="K46" s="118"/>
      <c r="L46" s="119"/>
      <c r="M46" s="120"/>
    </row>
    <row r="47" ht="12.75">
      <c r="A47" s="64" t="s">
        <v>107</v>
      </c>
    </row>
    <row r="48" ht="12.75">
      <c r="A48" s="5"/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zoomScale="70" zoomScaleNormal="70" zoomScalePageLayoutView="0" workbookViewId="0" topLeftCell="A1">
      <selection activeCell="B8" sqref="B8"/>
    </sheetView>
  </sheetViews>
  <sheetFormatPr defaultColWidth="9.140625" defaultRowHeight="12.75"/>
  <cols>
    <col min="1" max="1" width="48.7109375" style="1" customWidth="1"/>
    <col min="2" max="5" width="14.421875" style="1" customWidth="1"/>
    <col min="6" max="7" width="17.8515625" style="1" hidden="1" customWidth="1"/>
    <col min="8" max="16384" width="9.140625" style="1" customWidth="1"/>
  </cols>
  <sheetData>
    <row r="1" ht="12.75">
      <c r="B1" s="2"/>
    </row>
    <row r="2" ht="12.75">
      <c r="B2" s="2"/>
    </row>
    <row r="3" ht="12.75">
      <c r="B3" s="2"/>
    </row>
    <row r="4" spans="2:3" ht="39.75" customHeight="1" thickBot="1">
      <c r="B4" s="2"/>
      <c r="C4" s="2"/>
    </row>
    <row r="5" spans="1:7" ht="45" customHeight="1" thickBot="1">
      <c r="A5" s="166" t="s">
        <v>118</v>
      </c>
      <c r="B5" s="167"/>
      <c r="C5" s="167"/>
      <c r="D5" s="167"/>
      <c r="E5" s="167"/>
      <c r="F5" s="167"/>
      <c r="G5" s="168"/>
    </row>
    <row r="6" spans="1:7" ht="50.25" customHeight="1" thickBot="1" thickTop="1">
      <c r="A6" s="40"/>
      <c r="B6" s="169" t="s">
        <v>177</v>
      </c>
      <c r="C6" s="171"/>
      <c r="D6" s="169" t="s">
        <v>171</v>
      </c>
      <c r="E6" s="170"/>
      <c r="F6" s="169" t="s">
        <v>156</v>
      </c>
      <c r="G6" s="171"/>
    </row>
    <row r="7" spans="1:7" ht="31.5" thickBot="1" thickTop="1">
      <c r="A7" s="41" t="s">
        <v>1</v>
      </c>
      <c r="B7" s="31" t="s">
        <v>108</v>
      </c>
      <c r="C7" s="32" t="s">
        <v>119</v>
      </c>
      <c r="D7" s="31" t="s">
        <v>108</v>
      </c>
      <c r="E7" s="32" t="s">
        <v>119</v>
      </c>
      <c r="F7" s="31" t="s">
        <v>108</v>
      </c>
      <c r="G7" s="32" t="s">
        <v>119</v>
      </c>
    </row>
    <row r="8" spans="1:7" ht="18" thickBot="1" thickTop="1">
      <c r="A8" s="57" t="s">
        <v>2</v>
      </c>
      <c r="B8" s="59">
        <f>'SEKTÖR (U S D)'!D8</f>
        <v>13.465038563887378</v>
      </c>
      <c r="C8" s="59">
        <f>'SEKTÖR (TL)'!D8</f>
        <v>28.207495470073546</v>
      </c>
      <c r="D8" s="59">
        <f>'SEKTÖR (U S D)'!H8</f>
        <v>12.415239176737211</v>
      </c>
      <c r="E8" s="59">
        <f>'SEKTÖR (TL)'!H8</f>
        <v>27.773136250654083</v>
      </c>
      <c r="F8" s="59">
        <f>'SEKTÖR (U S D)'!L8</f>
        <v>16.79580297422137</v>
      </c>
      <c r="G8" s="59">
        <f>'SEKTÖR (TL)'!L8</f>
        <v>32.76130550760411</v>
      </c>
    </row>
    <row r="9" spans="1:7" s="64" customFormat="1" ht="15.75">
      <c r="A9" s="60" t="s">
        <v>75</v>
      </c>
      <c r="B9" s="62">
        <f>'SEKTÖR (U S D)'!D9</f>
        <v>8.941118159081435</v>
      </c>
      <c r="C9" s="62">
        <f>'SEKTÖR (TL)'!D9</f>
        <v>23.095784302059823</v>
      </c>
      <c r="D9" s="62">
        <f>'SEKTÖR (U S D)'!H9</f>
        <v>9.653267615404653</v>
      </c>
      <c r="E9" s="62">
        <f>'SEKTÖR (TL)'!H9</f>
        <v>24.63383083965241</v>
      </c>
      <c r="F9" s="62">
        <f>'SEKTÖR (U S D)'!L9</f>
        <v>14.458172448020354</v>
      </c>
      <c r="G9" s="62">
        <f>'SEKTÖR (TL)'!L9</f>
        <v>30.104130570236077</v>
      </c>
    </row>
    <row r="10" spans="1:7" ht="14.25">
      <c r="A10" s="44" t="s">
        <v>3</v>
      </c>
      <c r="B10" s="34">
        <f>'SEKTÖR (U S D)'!D10</f>
        <v>22.063446875741214</v>
      </c>
      <c r="C10" s="34">
        <f>'SEKTÖR (TL)'!D10</f>
        <v>37.92309076395907</v>
      </c>
      <c r="D10" s="34">
        <f>'SEKTÖR (U S D)'!H10</f>
        <v>24.882325432691026</v>
      </c>
      <c r="E10" s="34">
        <f>'SEKTÖR (TL)'!H10</f>
        <v>41.94344556544565</v>
      </c>
      <c r="F10" s="34">
        <f>'SEKTÖR (U S D)'!L10</f>
        <v>33.11355473350281</v>
      </c>
      <c r="G10" s="34">
        <f>'SEKTÖR (TL)'!L10</f>
        <v>51.30962634914459</v>
      </c>
    </row>
    <row r="11" spans="1:7" ht="14.25">
      <c r="A11" s="44" t="s">
        <v>4</v>
      </c>
      <c r="B11" s="34">
        <f>'SEKTÖR (U S D)'!D11</f>
        <v>-10.162542474740228</v>
      </c>
      <c r="C11" s="34">
        <f>'SEKTÖR (TL)'!D11</f>
        <v>1.5099943955640496</v>
      </c>
      <c r="D11" s="34">
        <f>'SEKTÖR (U S D)'!H11</f>
        <v>-18.62186406884732</v>
      </c>
      <c r="E11" s="34">
        <f>'SEKTÖR (TL)'!H11</f>
        <v>-7.504180693793955</v>
      </c>
      <c r="F11" s="34">
        <f>'SEKTÖR (U S D)'!L11</f>
        <v>-5.243727076317696</v>
      </c>
      <c r="G11" s="34">
        <f>'SEKTÖR (TL)'!L11</f>
        <v>7.709062980281016</v>
      </c>
    </row>
    <row r="12" spans="1:7" ht="14.25">
      <c r="A12" s="44" t="s">
        <v>5</v>
      </c>
      <c r="B12" s="34">
        <f>'SEKTÖR (U S D)'!D12</f>
        <v>9.084874545407377</v>
      </c>
      <c r="C12" s="34">
        <f>'SEKTÖR (TL)'!D12</f>
        <v>23.258218885275518</v>
      </c>
      <c r="D12" s="34">
        <f>'SEKTÖR (U S D)'!H12</f>
        <v>9.30393903222018</v>
      </c>
      <c r="E12" s="34">
        <f>'SEKTÖR (TL)'!H12</f>
        <v>24.236777833473223</v>
      </c>
      <c r="F12" s="34">
        <f>'SEKTÖR (U S D)'!L12</f>
        <v>7.8173336030451885</v>
      </c>
      <c r="G12" s="34">
        <f>'SEKTÖR (TL)'!L12</f>
        <v>22.555516559515983</v>
      </c>
    </row>
    <row r="13" spans="1:7" ht="14.25">
      <c r="A13" s="44" t="s">
        <v>6</v>
      </c>
      <c r="B13" s="34">
        <f>'SEKTÖR (U S D)'!D13</f>
        <v>-4.8540307048688724</v>
      </c>
      <c r="C13" s="34">
        <f>'SEKTÖR (TL)'!D13</f>
        <v>7.508238500556814</v>
      </c>
      <c r="D13" s="34">
        <f>'SEKTÖR (U S D)'!H13</f>
        <v>-0.6693935962195496</v>
      </c>
      <c r="E13" s="34">
        <f>'SEKTÖR (TL)'!H13</f>
        <v>12.900912712879952</v>
      </c>
      <c r="F13" s="34">
        <f>'SEKTÖR (U S D)'!L13</f>
        <v>4.514323796264704</v>
      </c>
      <c r="G13" s="34">
        <f>'SEKTÖR (TL)'!L13</f>
        <v>18.80099899222478</v>
      </c>
    </row>
    <row r="14" spans="1:7" ht="14.25">
      <c r="A14" s="44" t="s">
        <v>7</v>
      </c>
      <c r="B14" s="34">
        <f>'SEKTÖR (U S D)'!D14</f>
        <v>6.0091561314159785</v>
      </c>
      <c r="C14" s="34">
        <f>'SEKTÖR (TL)'!D14</f>
        <v>19.782873883678455</v>
      </c>
      <c r="D14" s="34">
        <f>'SEKTÖR (U S D)'!H14</f>
        <v>6.477275504264196</v>
      </c>
      <c r="E14" s="34">
        <f>'SEKTÖR (TL)'!H14</f>
        <v>21.0239423964161</v>
      </c>
      <c r="F14" s="34">
        <f>'SEKTÖR (U S D)'!L14</f>
        <v>9.924739503982732</v>
      </c>
      <c r="G14" s="34">
        <f>'SEKTÖR (TL)'!L14</f>
        <v>24.950996118868385</v>
      </c>
    </row>
    <row r="15" spans="1:7" ht="14.25">
      <c r="A15" s="44" t="s">
        <v>8</v>
      </c>
      <c r="B15" s="34">
        <f>'SEKTÖR (U S D)'!D15</f>
        <v>6.617248399371747</v>
      </c>
      <c r="C15" s="34">
        <f>'SEKTÖR (TL)'!D15</f>
        <v>20.469975282277364</v>
      </c>
      <c r="D15" s="34">
        <f>'SEKTÖR (U S D)'!H15</f>
        <v>9.117143314442473</v>
      </c>
      <c r="E15" s="34">
        <f>'SEKTÖR (TL)'!H15</f>
        <v>24.024462538203288</v>
      </c>
      <c r="F15" s="34">
        <f>'SEKTÖR (U S D)'!L15</f>
        <v>8.953704374507547</v>
      </c>
      <c r="G15" s="34">
        <f>'SEKTÖR (TL)'!L15</f>
        <v>23.847224508930257</v>
      </c>
    </row>
    <row r="16" spans="1:7" ht="14.25">
      <c r="A16" s="44" t="s">
        <v>144</v>
      </c>
      <c r="B16" s="34">
        <f>'SEKTÖR (U S D)'!D16</f>
        <v>16.790342534892567</v>
      </c>
      <c r="C16" s="34">
        <f>'SEKTÖR (TL)'!D16</f>
        <v>31.96485455790587</v>
      </c>
      <c r="D16" s="34">
        <f>'SEKTÖR (U S D)'!H16</f>
        <v>42.146391896792466</v>
      </c>
      <c r="E16" s="34">
        <f>'SEKTÖR (TL)'!H16</f>
        <v>61.5660868791374</v>
      </c>
      <c r="F16" s="34">
        <f>'SEKTÖR (U S D)'!L16</f>
        <v>5.748096455438397</v>
      </c>
      <c r="G16" s="34">
        <f>'SEKTÖR (TL)'!L16</f>
        <v>20.203423263991116</v>
      </c>
    </row>
    <row r="17" spans="1:7" ht="14.25">
      <c r="A17" s="81" t="s">
        <v>148</v>
      </c>
      <c r="B17" s="34">
        <f>'SEKTÖR (U S D)'!D17</f>
        <v>-11.628898711966544</v>
      </c>
      <c r="C17" s="34">
        <f>'SEKTÖR (TL)'!D17</f>
        <v>-0.14688478961203216</v>
      </c>
      <c r="D17" s="34">
        <f>'SEKTÖR (U S D)'!H17</f>
        <v>-10.005458525985517</v>
      </c>
      <c r="E17" s="34">
        <f>'SEKTÖR (TL)'!H17</f>
        <v>2.2893772569042135</v>
      </c>
      <c r="F17" s="34">
        <f>'SEKTÖR (U S D)'!L17</f>
        <v>20.13811341451729</v>
      </c>
      <c r="G17" s="34">
        <f>'SEKTÖR (TL)'!L17</f>
        <v>36.56049594224087</v>
      </c>
    </row>
    <row r="18" spans="1:7" s="64" customFormat="1" ht="15.75">
      <c r="A18" s="42" t="s">
        <v>76</v>
      </c>
      <c r="B18" s="33">
        <f>'SEKTÖR (U S D)'!D18</f>
        <v>42.03358448212148</v>
      </c>
      <c r="C18" s="33">
        <f>'SEKTÖR (TL)'!D18</f>
        <v>60.48793857181606</v>
      </c>
      <c r="D18" s="33">
        <f>'SEKTÖR (U S D)'!H18</f>
        <v>33.62789487122747</v>
      </c>
      <c r="E18" s="33">
        <f>'SEKTÖR (TL)'!H18</f>
        <v>51.883813469683645</v>
      </c>
      <c r="F18" s="33">
        <f>'SEKTÖR (U S D)'!L18</f>
        <v>47.35550444843395</v>
      </c>
      <c r="G18" s="33">
        <f>'SEKTÖR (TL)'!L18</f>
        <v>67.49839160422172</v>
      </c>
    </row>
    <row r="19" spans="1:7" ht="14.25">
      <c r="A19" s="44" t="s">
        <v>110</v>
      </c>
      <c r="B19" s="34">
        <f>'SEKTÖR (U S D)'!D19</f>
        <v>42.03358448212148</v>
      </c>
      <c r="C19" s="34">
        <f>'SEKTÖR (TL)'!D19</f>
        <v>60.48793857181606</v>
      </c>
      <c r="D19" s="34">
        <f>'SEKTÖR (U S D)'!H19</f>
        <v>33.62789487122747</v>
      </c>
      <c r="E19" s="34">
        <f>'SEKTÖR (TL)'!H19</f>
        <v>51.883813469683645</v>
      </c>
      <c r="F19" s="34">
        <f>'SEKTÖR (U S D)'!L19</f>
        <v>47.35550444843395</v>
      </c>
      <c r="G19" s="34">
        <f>'SEKTÖR (TL)'!L19</f>
        <v>67.49839160422172</v>
      </c>
    </row>
    <row r="20" spans="1:7" s="64" customFormat="1" ht="15.75">
      <c r="A20" s="42" t="s">
        <v>77</v>
      </c>
      <c r="B20" s="33">
        <f>'SEKTÖR (U S D)'!D20</f>
        <v>20.685347519603035</v>
      </c>
      <c r="C20" s="33">
        <f>'SEKTÖR (TL)'!D20</f>
        <v>36.36593563321882</v>
      </c>
      <c r="D20" s="33">
        <f>'SEKTÖR (U S D)'!H20</f>
        <v>15.224728321323564</v>
      </c>
      <c r="E20" s="33">
        <f>'SEKTÖR (TL)'!H20</f>
        <v>30.966450981778653</v>
      </c>
      <c r="F20" s="33">
        <f>'SEKTÖR (U S D)'!L20</f>
        <v>15.387539827897461</v>
      </c>
      <c r="G20" s="33">
        <f>'SEKTÖR (TL)'!L20</f>
        <v>31.160538621781374</v>
      </c>
    </row>
    <row r="21" spans="1:7" ht="15" thickBot="1">
      <c r="A21" s="44" t="s">
        <v>9</v>
      </c>
      <c r="B21" s="34">
        <f>'SEKTÖR (U S D)'!D21</f>
        <v>20.685347519603035</v>
      </c>
      <c r="C21" s="34">
        <f>'SEKTÖR (TL)'!D21</f>
        <v>36.36593563321882</v>
      </c>
      <c r="D21" s="34">
        <f>'SEKTÖR (U S D)'!H21</f>
        <v>15.224728321323564</v>
      </c>
      <c r="E21" s="34">
        <f>'SEKTÖR (TL)'!H21</f>
        <v>30.966450981778653</v>
      </c>
      <c r="F21" s="34">
        <f>'SEKTÖR (U S D)'!L21</f>
        <v>15.387539827897461</v>
      </c>
      <c r="G21" s="34">
        <f>'SEKTÖR (TL)'!L21</f>
        <v>31.160538621781374</v>
      </c>
    </row>
    <row r="22" spans="1:7" ht="18" thickBot="1" thickTop="1">
      <c r="A22" s="51" t="s">
        <v>10</v>
      </c>
      <c r="B22" s="59">
        <f>'SEKTÖR (U S D)'!D22</f>
        <v>7.264150356598463</v>
      </c>
      <c r="C22" s="59">
        <f>'SEKTÖR (TL)'!D22</f>
        <v>21.200928894072295</v>
      </c>
      <c r="D22" s="59">
        <f>'SEKTÖR (U S D)'!H22</f>
        <v>9.0860928168645</v>
      </c>
      <c r="E22" s="59">
        <f>'SEKTÖR (TL)'!H22</f>
        <v>23.98916999702527</v>
      </c>
      <c r="F22" s="59">
        <f>'SEKTÖR (U S D)'!L22</f>
        <v>15.747784522820735</v>
      </c>
      <c r="G22" s="59">
        <f>'SEKTÖR (TL)'!L22</f>
        <v>31.57002727447516</v>
      </c>
    </row>
    <row r="23" spans="1:7" s="64" customFormat="1" ht="15.75">
      <c r="A23" s="42" t="s">
        <v>78</v>
      </c>
      <c r="B23" s="33">
        <f>'SEKTÖR (U S D)'!D23</f>
        <v>8.32366610154136</v>
      </c>
      <c r="C23" s="33">
        <f>'SEKTÖR (TL)'!D23</f>
        <v>22.398107000998646</v>
      </c>
      <c r="D23" s="33">
        <f>'SEKTÖR (U S D)'!H23</f>
        <v>6.001175818343322</v>
      </c>
      <c r="E23" s="33">
        <f>'SEKTÖR (TL)'!H23</f>
        <v>20.482799127197747</v>
      </c>
      <c r="F23" s="33">
        <f>'SEKTÖR (U S D)'!L23</f>
        <v>15.271912792614714</v>
      </c>
      <c r="G23" s="33">
        <f>'SEKTÖR (TL)'!L23</f>
        <v>31.02910584966798</v>
      </c>
    </row>
    <row r="24" spans="1:7" ht="14.25">
      <c r="A24" s="44" t="s">
        <v>11</v>
      </c>
      <c r="B24" s="34">
        <f>'SEKTÖR (U S D)'!D24</f>
        <v>-0.757516338390231</v>
      </c>
      <c r="C24" s="34">
        <f>'SEKTÖR (TL)'!D24</f>
        <v>12.137010972948666</v>
      </c>
      <c r="D24" s="34">
        <f>'SEKTÖR (U S D)'!H24</f>
        <v>-0.612763044743237</v>
      </c>
      <c r="E24" s="34">
        <f>'SEKTÖR (TL)'!H24</f>
        <v>12.965279992821038</v>
      </c>
      <c r="F24" s="34">
        <f>'SEKTÖR (U S D)'!L24</f>
        <v>13.605901611519467</v>
      </c>
      <c r="G24" s="34">
        <f>'SEKTÖR (TL)'!L24</f>
        <v>29.13535784023578</v>
      </c>
    </row>
    <row r="25" spans="1:7" ht="14.25">
      <c r="A25" s="44" t="s">
        <v>12</v>
      </c>
      <c r="B25" s="34">
        <f>'SEKTÖR (U S D)'!D25</f>
        <v>34.4552306255081</v>
      </c>
      <c r="C25" s="34">
        <f>'SEKTÖR (TL)'!D25</f>
        <v>51.92493290910433</v>
      </c>
      <c r="D25" s="34">
        <f>'SEKTÖR (U S D)'!H25</f>
        <v>14.010593011856251</v>
      </c>
      <c r="E25" s="34">
        <f>'SEKTÖR (TL)'!H25</f>
        <v>29.58644345380108</v>
      </c>
      <c r="F25" s="34">
        <f>'SEKTÖR (U S D)'!L25</f>
        <v>9.612260172486716</v>
      </c>
      <c r="G25" s="34">
        <f>'SEKTÖR (TL)'!L25</f>
        <v>24.59580215695252</v>
      </c>
    </row>
    <row r="26" spans="1:7" ht="14.25">
      <c r="A26" s="44" t="s">
        <v>13</v>
      </c>
      <c r="B26" s="34">
        <f>'SEKTÖR (U S D)'!D26</f>
        <v>39.00360685197474</v>
      </c>
      <c r="C26" s="34">
        <f>'SEKTÖR (TL)'!D26</f>
        <v>57.064277431713116</v>
      </c>
      <c r="D26" s="34">
        <f>'SEKTÖR (U S D)'!H26</f>
        <v>38.30046862881873</v>
      </c>
      <c r="E26" s="34">
        <f>'SEKTÖR (TL)'!H26</f>
        <v>57.194742910764994</v>
      </c>
      <c r="F26" s="34">
        <f>'SEKTÖR (U S D)'!L26</f>
        <v>29.664331116652015</v>
      </c>
      <c r="G26" s="34">
        <f>'SEKTÖR (TL)'!L26</f>
        <v>47.38890814952023</v>
      </c>
    </row>
    <row r="27" spans="1:7" s="64" customFormat="1" ht="15.75">
      <c r="A27" s="42" t="s">
        <v>79</v>
      </c>
      <c r="B27" s="33">
        <f>'SEKTÖR (U S D)'!D27</f>
        <v>27.250494722921974</v>
      </c>
      <c r="C27" s="33">
        <f>'SEKTÖR (TL)'!D27</f>
        <v>43.78408919825685</v>
      </c>
      <c r="D27" s="33">
        <f>'SEKTÖR (U S D)'!H27</f>
        <v>20.228238662614174</v>
      </c>
      <c r="E27" s="33">
        <f>'SEKTÖR (TL)'!H27</f>
        <v>36.65352875923338</v>
      </c>
      <c r="F27" s="33">
        <f>'SEKTÖR (U S D)'!L27</f>
        <v>24.671397554842695</v>
      </c>
      <c r="G27" s="33">
        <f>'SEKTÖR (TL)'!L27</f>
        <v>41.71346124904521</v>
      </c>
    </row>
    <row r="28" spans="1:7" ht="14.25">
      <c r="A28" s="44" t="s">
        <v>14</v>
      </c>
      <c r="B28" s="34">
        <f>'SEKTÖR (U S D)'!D28</f>
        <v>27.250494722921974</v>
      </c>
      <c r="C28" s="34">
        <f>'SEKTÖR (TL)'!D28</f>
        <v>43.78408919825685</v>
      </c>
      <c r="D28" s="34">
        <f>'SEKTÖR (U S D)'!H28</f>
        <v>20.228238662614174</v>
      </c>
      <c r="E28" s="34">
        <f>'SEKTÖR (TL)'!H28</f>
        <v>36.65352875923338</v>
      </c>
      <c r="F28" s="34">
        <f>'SEKTÖR (U S D)'!L28</f>
        <v>24.671397554842695</v>
      </c>
      <c r="G28" s="34">
        <f>'SEKTÖR (TL)'!L28</f>
        <v>41.71346124904521</v>
      </c>
    </row>
    <row r="29" spans="1:7" s="64" customFormat="1" ht="15.75">
      <c r="A29" s="42" t="s">
        <v>80</v>
      </c>
      <c r="B29" s="33">
        <f>'SEKTÖR (U S D)'!D29</f>
        <v>3.7390200941680924</v>
      </c>
      <c r="C29" s="33">
        <f>'SEKTÖR (TL)'!D29</f>
        <v>17.217780182608312</v>
      </c>
      <c r="D29" s="33">
        <f>'SEKTÖR (U S D)'!H29</f>
        <v>7.479189440519905</v>
      </c>
      <c r="E29" s="33">
        <f>'SEKTÖR (TL)'!H29</f>
        <v>22.16273538236849</v>
      </c>
      <c r="F29" s="33">
        <f>'SEKTÖR (U S D)'!L29</f>
        <v>14.243522091220436</v>
      </c>
      <c r="G29" s="33">
        <f>'SEKTÖR (TL)'!L29</f>
        <v>29.86013839867902</v>
      </c>
    </row>
    <row r="30" spans="1:7" ht="14.25">
      <c r="A30" s="44" t="s">
        <v>15</v>
      </c>
      <c r="B30" s="34">
        <f>'SEKTÖR (U S D)'!D30</f>
        <v>5.334634482882358</v>
      </c>
      <c r="C30" s="34">
        <f>'SEKTÖR (TL)'!D30</f>
        <v>19.020711967608165</v>
      </c>
      <c r="D30" s="34">
        <f>'SEKTÖR (U S D)'!H30</f>
        <v>1.1247327699721377</v>
      </c>
      <c r="E30" s="34">
        <f>'SEKTÖR (TL)'!H30</f>
        <v>14.940148267748931</v>
      </c>
      <c r="F30" s="34">
        <f>'SEKTÖR (U S D)'!L30</f>
        <v>7.422159592459707</v>
      </c>
      <c r="G30" s="34">
        <f>'SEKTÖR (TL)'!L30</f>
        <v>22.1063238983757</v>
      </c>
    </row>
    <row r="31" spans="1:7" ht="14.25">
      <c r="A31" s="44" t="s">
        <v>121</v>
      </c>
      <c r="B31" s="34">
        <f>'SEKTÖR (U S D)'!D31</f>
        <v>-0.8686574903036781</v>
      </c>
      <c r="C31" s="34">
        <f>'SEKTÖR (TL)'!D31</f>
        <v>12.011429305583716</v>
      </c>
      <c r="D31" s="34">
        <f>'SEKTÖR (U S D)'!H31</f>
        <v>3.1707396995809782</v>
      </c>
      <c r="E31" s="34">
        <f>'SEKTÖR (TL)'!H31</f>
        <v>17.26567569713673</v>
      </c>
      <c r="F31" s="34">
        <f>'SEKTÖR (U S D)'!L31</f>
        <v>14.270014517388162</v>
      </c>
      <c r="G31" s="34">
        <f>'SEKTÖR (TL)'!L31</f>
        <v>29.890252229780202</v>
      </c>
    </row>
    <row r="32" spans="1:7" ht="14.25">
      <c r="A32" s="44" t="s">
        <v>122</v>
      </c>
      <c r="B32" s="34">
        <f>'SEKTÖR (U S D)'!D32</f>
        <v>-43.40257025628889</v>
      </c>
      <c r="C32" s="34">
        <f>'SEKTÖR (TL)'!D32</f>
        <v>-36.04889392075622</v>
      </c>
      <c r="D32" s="34">
        <f>'SEKTÖR (U S D)'!H32</f>
        <v>-22.025838481341474</v>
      </c>
      <c r="E32" s="34">
        <f>'SEKTÖR (TL)'!H32</f>
        <v>-11.373197826938647</v>
      </c>
      <c r="F32" s="34">
        <f>'SEKTÖR (U S D)'!L32</f>
        <v>2.896036610650807</v>
      </c>
      <c r="G32" s="34">
        <f>'SEKTÖR (TL)'!L32</f>
        <v>16.961498650797722</v>
      </c>
    </row>
    <row r="33" spans="1:7" ht="14.25">
      <c r="A33" s="44" t="s">
        <v>32</v>
      </c>
      <c r="B33" s="34">
        <f>'SEKTÖR (U S D)'!D33</f>
        <v>23.145541890435855</v>
      </c>
      <c r="C33" s="34">
        <f>'SEKTÖR (TL)'!D33</f>
        <v>39.14578185410078</v>
      </c>
      <c r="D33" s="34">
        <f>'SEKTÖR (U S D)'!H33</f>
        <v>20.51213300200872</v>
      </c>
      <c r="E33" s="34">
        <f>'SEKTÖR (TL)'!H33</f>
        <v>36.976208054086094</v>
      </c>
      <c r="F33" s="34">
        <f>'SEKTÖR (U S D)'!L33</f>
        <v>16.25476646667241</v>
      </c>
      <c r="G33" s="34">
        <f>'SEKTÖR (TL)'!L33</f>
        <v>32.14631155028418</v>
      </c>
    </row>
    <row r="34" spans="1:7" ht="14.25">
      <c r="A34" s="44" t="s">
        <v>31</v>
      </c>
      <c r="B34" s="34">
        <f>'SEKTÖR (U S D)'!D34</f>
        <v>9.196011491205827</v>
      </c>
      <c r="C34" s="34">
        <f>'SEKTÖR (TL)'!D34</f>
        <v>23.383795800027027</v>
      </c>
      <c r="D34" s="34">
        <f>'SEKTÖR (U S D)'!H34</f>
        <v>18.388486154371854</v>
      </c>
      <c r="E34" s="34">
        <f>'SEKTÖR (TL)'!H34</f>
        <v>34.562433729550115</v>
      </c>
      <c r="F34" s="34">
        <f>'SEKTÖR (U S D)'!L34</f>
        <v>25.59941667834939</v>
      </c>
      <c r="G34" s="34">
        <f>'SEKTÖR (TL)'!L34</f>
        <v>42.76833674315832</v>
      </c>
    </row>
    <row r="35" spans="1:7" ht="14.25">
      <c r="A35" s="44" t="s">
        <v>16</v>
      </c>
      <c r="B35" s="34">
        <f>'SEKTÖR (U S D)'!D35</f>
        <v>6.202585815767089</v>
      </c>
      <c r="C35" s="34">
        <f>'SEKTÖR (TL)'!D35</f>
        <v>20.00143579221083</v>
      </c>
      <c r="D35" s="34">
        <f>'SEKTÖR (U S D)'!H35</f>
        <v>4.847204289278278</v>
      </c>
      <c r="E35" s="34">
        <f>'SEKTÖR (TL)'!H35</f>
        <v>19.171174809245706</v>
      </c>
      <c r="F35" s="34">
        <f>'SEKTÖR (U S D)'!L35</f>
        <v>16.61011638416923</v>
      </c>
      <c r="G35" s="34">
        <f>'SEKTÖR (TL)'!L35</f>
        <v>32.550236329750014</v>
      </c>
    </row>
    <row r="36" spans="1:7" ht="14.25">
      <c r="A36" s="44" t="s">
        <v>143</v>
      </c>
      <c r="B36" s="34">
        <f>'SEKTÖR (U S D)'!D36</f>
        <v>-2.978098015864456</v>
      </c>
      <c r="C36" s="34">
        <f>'SEKTÖR (TL)'!D36</f>
        <v>9.627910205354924</v>
      </c>
      <c r="D36" s="34">
        <f>'SEKTÖR (U S D)'!H36</f>
        <v>8.939757072818736</v>
      </c>
      <c r="E36" s="34">
        <f>'SEKTÖR (TL)'!H36</f>
        <v>23.82284221887676</v>
      </c>
      <c r="F36" s="34">
        <f>'SEKTÖR (U S D)'!L36</f>
        <v>16.703628329479518</v>
      </c>
      <c r="G36" s="34">
        <f>'SEKTÖR (TL)'!L36</f>
        <v>32.65653097068577</v>
      </c>
    </row>
    <row r="37" spans="1:7" ht="14.25">
      <c r="A37" s="44" t="s">
        <v>155</v>
      </c>
      <c r="B37" s="34">
        <f>'SEKTÖR (U S D)'!D37</f>
        <v>2.8903095810859964</v>
      </c>
      <c r="C37" s="34">
        <f>'SEKTÖR (TL)'!D37</f>
        <v>16.258797128104618</v>
      </c>
      <c r="D37" s="34">
        <f>'SEKTÖR (U S D)'!H37</f>
        <v>0.5216945938737986</v>
      </c>
      <c r="E37" s="34">
        <f>'SEKTÖR (TL)'!H37</f>
        <v>14.254724479984532</v>
      </c>
      <c r="F37" s="34">
        <f>'SEKTÖR (U S D)'!L37</f>
        <v>1.539617436643633</v>
      </c>
      <c r="G37" s="34">
        <f>'SEKTÖR (TL)'!L37</f>
        <v>15.419662593585254</v>
      </c>
    </row>
    <row r="38" spans="1:7" ht="14.25">
      <c r="A38" s="81" t="s">
        <v>154</v>
      </c>
      <c r="B38" s="34">
        <f>'SEKTÖR (U S D)'!D38</f>
        <v>-7.731014871580823</v>
      </c>
      <c r="C38" s="34">
        <f>'SEKTÖR (TL)'!D38</f>
        <v>4.2574491896845466</v>
      </c>
      <c r="D38" s="34">
        <f>'SEKTÖR (U S D)'!H38</f>
        <v>57.5875828560991</v>
      </c>
      <c r="E38" s="34">
        <f>'SEKTÖR (TL)'!H38</f>
        <v>79.11681586183332</v>
      </c>
      <c r="F38" s="34">
        <f>'SEKTÖR (U S D)'!L38</f>
        <v>29.70789969118452</v>
      </c>
      <c r="G38" s="34">
        <f>'SEKTÖR (TL)'!L38</f>
        <v>47.43843236774335</v>
      </c>
    </row>
    <row r="39" spans="1:7" ht="15" thickBot="1">
      <c r="A39" s="44" t="s">
        <v>81</v>
      </c>
      <c r="B39" s="34">
        <f>'SEKTÖR (U S D)'!D41</f>
        <v>-6.911745589163952</v>
      </c>
      <c r="C39" s="34">
        <f>'SEKTÖR (TL)'!D41</f>
        <v>5.183165728837625</v>
      </c>
      <c r="D39" s="34">
        <f>'SEKTÖR (U S D)'!H41</f>
        <v>-3.533065138678356</v>
      </c>
      <c r="E39" s="34">
        <f>'SEKTÖR (TL)'!H41</f>
        <v>9.646013316220353</v>
      </c>
      <c r="F39" s="34">
        <f>'SEKTÖR (U S D)'!L41</f>
        <v>13.142825232760494</v>
      </c>
      <c r="G39" s="34">
        <f>'SEKTÖR (TL)'!L41</f>
        <v>28.608980838423953</v>
      </c>
    </row>
    <row r="40" spans="1:7" ht="18" thickBot="1" thickTop="1">
      <c r="A40" s="51" t="s">
        <v>17</v>
      </c>
      <c r="B40" s="59">
        <f>'SEKTÖR (U S D)'!D42</f>
        <v>10.338217087258537</v>
      </c>
      <c r="C40" s="59">
        <f>'SEKTÖR (TL)'!D42</f>
        <v>24.674407609931485</v>
      </c>
      <c r="D40" s="59">
        <f>'SEKTÖR (U S D)'!H42</f>
        <v>3.0073010531281037</v>
      </c>
      <c r="E40" s="59">
        <f>'SEKTÖR (TL)'!H42</f>
        <v>17.079908459573755</v>
      </c>
      <c r="F40" s="59">
        <f>'SEKTÖR (U S D)'!L42</f>
        <v>3.4472388749671348</v>
      </c>
      <c r="G40" s="59">
        <f>'SEKTÖR (TL)'!L42</f>
        <v>17.58804798173159</v>
      </c>
    </row>
    <row r="41" spans="1:7" ht="14.25">
      <c r="A41" s="44" t="s">
        <v>84</v>
      </c>
      <c r="B41" s="34">
        <f>'SEKTÖR (U S D)'!D43</f>
        <v>10.338217087258537</v>
      </c>
      <c r="C41" s="34">
        <f>'SEKTÖR (TL)'!D43</f>
        <v>24.674407609931485</v>
      </c>
      <c r="D41" s="34">
        <f>'SEKTÖR (U S D)'!H43</f>
        <v>3.0073010531281037</v>
      </c>
      <c r="E41" s="34">
        <f>'SEKTÖR (TL)'!H43</f>
        <v>17.079908459573755</v>
      </c>
      <c r="F41" s="34">
        <f>'SEKTÖR (U S D)'!L43</f>
        <v>3.4472388749671348</v>
      </c>
      <c r="G41" s="34">
        <f>'SEKTÖR (TL)'!L43</f>
        <v>17.58804798173159</v>
      </c>
    </row>
    <row r="42" spans="1:7" ht="14.25">
      <c r="A42" s="111" t="s">
        <v>125</v>
      </c>
      <c r="B42" s="122"/>
      <c r="C42" s="122"/>
      <c r="D42" s="114">
        <f>'SEKTÖR (U S D)'!H44</f>
        <v>937.0841387509248</v>
      </c>
      <c r="E42" s="114">
        <f>'SEKTÖR (TL)'!H44</f>
        <v>1078.7680561323364</v>
      </c>
      <c r="F42" s="114">
        <f>'SEKTÖR (U S D)'!L44</f>
        <v>49.04510935710945</v>
      </c>
      <c r="G42" s="114">
        <f>'SEKTÖR (TL)'!L44</f>
        <v>69.41895850607627</v>
      </c>
    </row>
    <row r="43" spans="1:7" s="39" customFormat="1" ht="18.75" thickBot="1">
      <c r="A43" s="46" t="s">
        <v>18</v>
      </c>
      <c r="B43" s="48">
        <f>'SEKTÖR (U S D)'!D45</f>
        <v>8.122902144666254</v>
      </c>
      <c r="C43" s="48">
        <f>'SEKTÖR (TL)'!D45</f>
        <v>22.171257881504207</v>
      </c>
      <c r="D43" s="48">
        <f>'SEKTÖR (U S D)'!H45</f>
        <v>10.573099580278514</v>
      </c>
      <c r="E43" s="48">
        <f>'SEKTÖR (TL)'!H45</f>
        <v>25.679328014557296</v>
      </c>
      <c r="F43" s="48">
        <f>'SEKTÖR (U S D)'!L45</f>
        <v>15.892689228333628</v>
      </c>
      <c r="G43" s="48">
        <f>'SEKTÖR (TL)'!L45</f>
        <v>31.73473985307983</v>
      </c>
    </row>
    <row r="44" spans="1:7" s="39" customFormat="1" ht="18">
      <c r="A44" s="117"/>
      <c r="B44" s="119"/>
      <c r="C44" s="119"/>
      <c r="D44" s="119"/>
      <c r="E44" s="119"/>
      <c r="F44" s="119"/>
      <c r="G44" s="119"/>
    </row>
    <row r="45" ht="14.25">
      <c r="A45" s="112"/>
    </row>
    <row r="46" ht="12.75">
      <c r="A46" s="64" t="s">
        <v>107</v>
      </c>
    </row>
    <row r="47" ht="12.75">
      <c r="A47" s="5"/>
    </row>
  </sheetData>
  <sheetProtection/>
  <mergeCells count="4">
    <mergeCell ref="D6:E6"/>
    <mergeCell ref="B6:C6"/>
    <mergeCell ref="A5:G5"/>
    <mergeCell ref="F6:G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22"/>
  <sheetViews>
    <sheetView zoomScale="75" zoomScaleNormal="75" zoomScalePageLayoutView="0" workbookViewId="0" topLeftCell="A4">
      <selection activeCell="B9" sqref="B9"/>
    </sheetView>
  </sheetViews>
  <sheetFormatPr defaultColWidth="9.140625" defaultRowHeight="12.75"/>
  <cols>
    <col min="1" max="1" width="32.28125" style="0" customWidth="1"/>
    <col min="2" max="3" width="12.8515625" style="0" customWidth="1"/>
    <col min="4" max="4" width="14.57421875" style="0" bestFit="1" customWidth="1"/>
    <col min="5" max="5" width="12.421875" style="0" customWidth="1"/>
    <col min="6" max="7" width="14.421875" style="0" customWidth="1"/>
    <col min="8" max="8" width="13.57421875" style="0" customWidth="1"/>
    <col min="9" max="9" width="12.8515625" style="0" customWidth="1"/>
    <col min="10" max="10" width="15.00390625" style="0" hidden="1" customWidth="1"/>
    <col min="11" max="11" width="18.8515625" style="0" hidden="1" customWidth="1"/>
    <col min="12" max="12" width="16.421875" style="0" hidden="1" customWidth="1"/>
    <col min="13" max="13" width="15.57421875" style="0" hidden="1" customWidth="1"/>
  </cols>
  <sheetData>
    <row r="2" ht="26.25">
      <c r="C2" s="72" t="s">
        <v>170</v>
      </c>
    </row>
    <row r="5" ht="13.5" thickBot="1"/>
    <row r="6" spans="1:13" ht="24" thickBot="1" thickTop="1">
      <c r="A6" s="172" t="s">
        <v>116</v>
      </c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4"/>
    </row>
    <row r="7" spans="1:13" ht="24" customHeight="1" thickBot="1" thickTop="1">
      <c r="A7" s="6"/>
      <c r="B7" s="159" t="s">
        <v>22</v>
      </c>
      <c r="C7" s="160"/>
      <c r="D7" s="160"/>
      <c r="E7" s="162"/>
      <c r="F7" s="159" t="s">
        <v>115</v>
      </c>
      <c r="G7" s="160"/>
      <c r="H7" s="160"/>
      <c r="I7" s="161"/>
      <c r="J7" s="159" t="s">
        <v>115</v>
      </c>
      <c r="K7" s="160"/>
      <c r="L7" s="160"/>
      <c r="M7" s="162"/>
    </row>
    <row r="8" spans="1:13" ht="53.25" customHeight="1" thickBot="1" thickTop="1">
      <c r="A8" s="7" t="s">
        <v>45</v>
      </c>
      <c r="B8" s="76">
        <v>2011</v>
      </c>
      <c r="C8" s="77">
        <v>2012</v>
      </c>
      <c r="D8" s="78" t="s">
        <v>159</v>
      </c>
      <c r="E8" s="79" t="s">
        <v>160</v>
      </c>
      <c r="F8" s="76" t="s">
        <v>132</v>
      </c>
      <c r="G8" s="77" t="s">
        <v>166</v>
      </c>
      <c r="H8" s="78" t="s">
        <v>159</v>
      </c>
      <c r="I8" s="79" t="s">
        <v>160</v>
      </c>
      <c r="J8" s="76">
        <v>2010</v>
      </c>
      <c r="K8" s="77">
        <v>2011</v>
      </c>
      <c r="L8" s="78" t="s">
        <v>136</v>
      </c>
      <c r="M8" s="79" t="s">
        <v>135</v>
      </c>
    </row>
    <row r="9" spans="1:13" ht="22.5" customHeight="1" thickTop="1">
      <c r="A9" s="8" t="s">
        <v>34</v>
      </c>
      <c r="B9" s="83">
        <v>99413.524</v>
      </c>
      <c r="C9" s="12">
        <v>108506.44</v>
      </c>
      <c r="D9" s="50">
        <f aca="true" t="shared" si="0" ref="D9:D22">(C9-B9)/B9*100</f>
        <v>9.146558369664067</v>
      </c>
      <c r="E9" s="9">
        <f aca="true" t="shared" si="1" ref="E9:E22">C9/C$22*100</f>
        <v>0.8606032446371042</v>
      </c>
      <c r="F9" s="84">
        <v>996413.6919999999</v>
      </c>
      <c r="G9" s="84">
        <v>1094788.657</v>
      </c>
      <c r="H9" s="85">
        <f aca="true" t="shared" si="2" ref="H9:H22">(G9-F9)/F9*100</f>
        <v>9.87290377378716</v>
      </c>
      <c r="I9" s="9">
        <f aca="true" t="shared" si="3" ref="I9:I22">G9/G$22*100</f>
        <v>0.8041371677768839</v>
      </c>
      <c r="J9" s="86">
        <v>979423.588</v>
      </c>
      <c r="K9" s="87">
        <v>1049368.305</v>
      </c>
      <c r="L9" s="10">
        <f aca="true" t="shared" si="4" ref="L9:L22">(K9-J9)/J9*100</f>
        <v>7.1414164266584885</v>
      </c>
      <c r="M9" s="11">
        <f aca="true" t="shared" si="5" ref="M9:M22">K9/K$22*100</f>
        <v>0.7926665948362187</v>
      </c>
    </row>
    <row r="10" spans="1:13" ht="22.5" customHeight="1">
      <c r="A10" s="8" t="s">
        <v>33</v>
      </c>
      <c r="B10" s="83">
        <v>1103662.659</v>
      </c>
      <c r="C10" s="12">
        <v>1283387.95</v>
      </c>
      <c r="D10" s="50">
        <f t="shared" si="0"/>
        <v>16.284440678897695</v>
      </c>
      <c r="E10" s="9">
        <f t="shared" si="1"/>
        <v>10.179007199002765</v>
      </c>
      <c r="F10" s="84">
        <v>10313784.345</v>
      </c>
      <c r="G10" s="84">
        <v>12944708.049999999</v>
      </c>
      <c r="H10" s="85">
        <f t="shared" si="2"/>
        <v>25.50881051023176</v>
      </c>
      <c r="I10" s="9">
        <f t="shared" si="3"/>
        <v>9.508064229994693</v>
      </c>
      <c r="J10" s="86">
        <v>8097135.7</v>
      </c>
      <c r="K10" s="87">
        <v>12581780.802000001</v>
      </c>
      <c r="L10" s="10">
        <f t="shared" si="4"/>
        <v>55.38557420990241</v>
      </c>
      <c r="M10" s="11">
        <f t="shared" si="5"/>
        <v>9.503962810556823</v>
      </c>
    </row>
    <row r="11" spans="1:13" ht="22.5" customHeight="1">
      <c r="A11" s="8" t="s">
        <v>35</v>
      </c>
      <c r="B11" s="83">
        <v>266812.291</v>
      </c>
      <c r="C11" s="12">
        <v>269464.867</v>
      </c>
      <c r="D11" s="50">
        <f t="shared" si="0"/>
        <v>0.994173090774143</v>
      </c>
      <c r="E11" s="9">
        <f t="shared" si="1"/>
        <v>2.137221890755109</v>
      </c>
      <c r="F11" s="84">
        <v>3275378.6700000004</v>
      </c>
      <c r="G11" s="84">
        <v>3334162.272</v>
      </c>
      <c r="H11" s="85">
        <f t="shared" si="2"/>
        <v>1.7947116325331474</v>
      </c>
      <c r="I11" s="9">
        <f t="shared" si="3"/>
        <v>2.448987564103544</v>
      </c>
      <c r="J11" s="86">
        <v>3400532.539999999</v>
      </c>
      <c r="K11" s="87">
        <v>3297196.59</v>
      </c>
      <c r="L11" s="10">
        <f t="shared" si="4"/>
        <v>-3.0388166789899116</v>
      </c>
      <c r="M11" s="11">
        <f t="shared" si="5"/>
        <v>2.49061991013812</v>
      </c>
    </row>
    <row r="12" spans="1:13" ht="22.5" customHeight="1">
      <c r="A12" s="8" t="s">
        <v>127</v>
      </c>
      <c r="B12" s="83">
        <v>143416.809</v>
      </c>
      <c r="C12" s="12">
        <v>158493.561</v>
      </c>
      <c r="D12" s="50">
        <f t="shared" si="0"/>
        <v>10.51254180393874</v>
      </c>
      <c r="E12" s="9">
        <f t="shared" si="1"/>
        <v>1.257068915455053</v>
      </c>
      <c r="F12" s="84">
        <v>1560949.242</v>
      </c>
      <c r="G12" s="84">
        <v>1713711.847</v>
      </c>
      <c r="H12" s="85">
        <f t="shared" si="2"/>
        <v>9.786519695174045</v>
      </c>
      <c r="I12" s="9">
        <f t="shared" si="3"/>
        <v>1.2587446738884809</v>
      </c>
      <c r="J12" s="86">
        <v>1371823.5040000002</v>
      </c>
      <c r="K12" s="87">
        <v>1715683.2589999998</v>
      </c>
      <c r="L12" s="10">
        <f t="shared" si="4"/>
        <v>25.06588886962237</v>
      </c>
      <c r="M12" s="11">
        <f t="shared" si="5"/>
        <v>1.2959842604823442</v>
      </c>
    </row>
    <row r="13" spans="1:13" ht="22.5" customHeight="1">
      <c r="A13" s="54" t="s">
        <v>36</v>
      </c>
      <c r="B13" s="83">
        <v>91070.825</v>
      </c>
      <c r="C13" s="12">
        <v>110303.191</v>
      </c>
      <c r="D13" s="50">
        <f t="shared" si="0"/>
        <v>21.11803203715351</v>
      </c>
      <c r="E13" s="9">
        <f t="shared" si="1"/>
        <v>0.8748539171354828</v>
      </c>
      <c r="F13" s="84">
        <v>1209028.2650000001</v>
      </c>
      <c r="G13" s="84">
        <v>1105508.0359999998</v>
      </c>
      <c r="H13" s="85">
        <f t="shared" si="2"/>
        <v>-8.562267069910087</v>
      </c>
      <c r="I13" s="9">
        <f t="shared" si="3"/>
        <v>0.8120106975346798</v>
      </c>
      <c r="J13" s="86">
        <v>1220063.574</v>
      </c>
      <c r="K13" s="87">
        <v>1105582.098</v>
      </c>
      <c r="L13" s="10">
        <f t="shared" si="4"/>
        <v>-9.383238581959338</v>
      </c>
      <c r="M13" s="11">
        <f t="shared" si="5"/>
        <v>0.8351290893367915</v>
      </c>
    </row>
    <row r="14" spans="1:13" ht="22.5" customHeight="1">
      <c r="A14" s="8" t="s">
        <v>37</v>
      </c>
      <c r="B14" s="83">
        <v>1067144.695</v>
      </c>
      <c r="C14" s="12">
        <v>1077345.503</v>
      </c>
      <c r="D14" s="50">
        <f t="shared" si="0"/>
        <v>0.9558973631031319</v>
      </c>
      <c r="E14" s="9">
        <f t="shared" si="1"/>
        <v>8.54481112344109</v>
      </c>
      <c r="F14" s="84">
        <v>9735437.129</v>
      </c>
      <c r="G14" s="84">
        <v>11486518.387</v>
      </c>
      <c r="H14" s="85">
        <f t="shared" si="2"/>
        <v>17.98667316934197</v>
      </c>
      <c r="I14" s="9">
        <f t="shared" si="3"/>
        <v>8.43700407770966</v>
      </c>
      <c r="J14" s="86">
        <v>8340558.521</v>
      </c>
      <c r="K14" s="87">
        <v>11342038.941000002</v>
      </c>
      <c r="L14" s="10">
        <f t="shared" si="4"/>
        <v>35.986563878699776</v>
      </c>
      <c r="M14" s="11">
        <f t="shared" si="5"/>
        <v>8.567492788780449</v>
      </c>
    </row>
    <row r="15" spans="1:13" ht="22.5" customHeight="1">
      <c r="A15" s="8" t="s">
        <v>38</v>
      </c>
      <c r="B15" s="83">
        <v>591557.519</v>
      </c>
      <c r="C15" s="12">
        <v>690522.138</v>
      </c>
      <c r="D15" s="50">
        <f t="shared" si="0"/>
        <v>16.729500652327957</v>
      </c>
      <c r="E15" s="9">
        <f t="shared" si="1"/>
        <v>5.476777161397519</v>
      </c>
      <c r="F15" s="84">
        <v>5611577.541</v>
      </c>
      <c r="G15" s="84">
        <v>7336122.119</v>
      </c>
      <c r="H15" s="85">
        <f t="shared" si="2"/>
        <v>30.73190320190569</v>
      </c>
      <c r="I15" s="9">
        <f t="shared" si="3"/>
        <v>5.388481535243028</v>
      </c>
      <c r="J15" s="86">
        <v>4902211.29</v>
      </c>
      <c r="K15" s="87">
        <v>6964942.039</v>
      </c>
      <c r="L15" s="10">
        <f t="shared" si="4"/>
        <v>42.077556983473066</v>
      </c>
      <c r="M15" s="11">
        <f t="shared" si="5"/>
        <v>5.261143168685431</v>
      </c>
    </row>
    <row r="16" spans="1:13" ht="22.5" customHeight="1">
      <c r="A16" s="8" t="s">
        <v>39</v>
      </c>
      <c r="B16" s="83">
        <v>545477.905</v>
      </c>
      <c r="C16" s="12">
        <v>509204.722</v>
      </c>
      <c r="D16" s="50">
        <f t="shared" si="0"/>
        <v>-6.649798766826315</v>
      </c>
      <c r="E16" s="9">
        <f t="shared" si="1"/>
        <v>4.03868411808308</v>
      </c>
      <c r="F16" s="84">
        <v>4855658.0940000005</v>
      </c>
      <c r="G16" s="84">
        <v>5849509.566</v>
      </c>
      <c r="H16" s="85">
        <f t="shared" si="2"/>
        <v>20.46790471569803</v>
      </c>
      <c r="I16" s="9">
        <f t="shared" si="3"/>
        <v>4.296544383439871</v>
      </c>
      <c r="J16" s="86">
        <v>4474384.734</v>
      </c>
      <c r="K16" s="87">
        <v>5734250.469</v>
      </c>
      <c r="L16" s="10">
        <f t="shared" si="4"/>
        <v>28.15729558136829</v>
      </c>
      <c r="M16" s="11">
        <f t="shared" si="5"/>
        <v>4.331509510571905</v>
      </c>
    </row>
    <row r="17" spans="1:13" ht="22.5" customHeight="1">
      <c r="A17" s="8" t="s">
        <v>40</v>
      </c>
      <c r="B17" s="83">
        <v>3090594.399</v>
      </c>
      <c r="C17" s="12">
        <v>3570362.305</v>
      </c>
      <c r="D17" s="50">
        <f t="shared" si="0"/>
        <v>15.523483319429904</v>
      </c>
      <c r="E17" s="9">
        <f t="shared" si="1"/>
        <v>28.31781582930018</v>
      </c>
      <c r="F17" s="84">
        <v>33931870.16</v>
      </c>
      <c r="G17" s="84">
        <v>39298344.123</v>
      </c>
      <c r="H17" s="85">
        <f t="shared" si="2"/>
        <v>15.81543822281326</v>
      </c>
      <c r="I17" s="9">
        <f t="shared" si="3"/>
        <v>28.865168577820384</v>
      </c>
      <c r="J17" s="86">
        <v>32912628.904</v>
      </c>
      <c r="K17" s="87">
        <v>37242909.464</v>
      </c>
      <c r="L17" s="10">
        <f t="shared" si="4"/>
        <v>13.156896620536218</v>
      </c>
      <c r="M17" s="11">
        <f t="shared" si="5"/>
        <v>28.132363142626517</v>
      </c>
    </row>
    <row r="18" spans="1:13" ht="22.5" customHeight="1">
      <c r="A18" s="8" t="s">
        <v>41</v>
      </c>
      <c r="B18" s="83">
        <v>1605818.294</v>
      </c>
      <c r="C18" s="12">
        <v>1729534.533</v>
      </c>
      <c r="D18" s="50">
        <f t="shared" si="0"/>
        <v>7.704248946612141</v>
      </c>
      <c r="E18" s="9">
        <f t="shared" si="1"/>
        <v>13.717554744324104</v>
      </c>
      <c r="F18" s="84">
        <v>16943158.355</v>
      </c>
      <c r="G18" s="84">
        <v>18642083.552</v>
      </c>
      <c r="H18" s="85">
        <f t="shared" si="2"/>
        <v>10.027204854038564</v>
      </c>
      <c r="I18" s="9">
        <f t="shared" si="3"/>
        <v>13.692864073001912</v>
      </c>
      <c r="J18" s="86">
        <v>15993720.549999999</v>
      </c>
      <c r="K18" s="87">
        <v>18461534.930999998</v>
      </c>
      <c r="L18" s="10">
        <f t="shared" si="4"/>
        <v>15.429895584864395</v>
      </c>
      <c r="M18" s="11">
        <f t="shared" si="5"/>
        <v>13.945382149888424</v>
      </c>
    </row>
    <row r="19" spans="1:13" ht="22.5" customHeight="1">
      <c r="A19" s="13" t="s">
        <v>42</v>
      </c>
      <c r="B19" s="83">
        <v>114727.122</v>
      </c>
      <c r="C19" s="12">
        <v>113954.594</v>
      </c>
      <c r="D19" s="50">
        <f t="shared" si="0"/>
        <v>-0.6733612650023642</v>
      </c>
      <c r="E19" s="9">
        <f t="shared" si="1"/>
        <v>0.9038144955977163</v>
      </c>
      <c r="F19" s="84">
        <v>1418333.635</v>
      </c>
      <c r="G19" s="84">
        <v>1484612.195</v>
      </c>
      <c r="H19" s="85">
        <f t="shared" si="2"/>
        <v>4.67298796026931</v>
      </c>
      <c r="I19" s="9">
        <f t="shared" si="3"/>
        <v>1.0904678616288614</v>
      </c>
      <c r="J19" s="86">
        <v>1337078.9910000002</v>
      </c>
      <c r="K19" s="87">
        <v>1503190.1989999996</v>
      </c>
      <c r="L19" s="10">
        <f t="shared" si="4"/>
        <v>12.42344013465988</v>
      </c>
      <c r="M19" s="11">
        <f t="shared" si="5"/>
        <v>1.135472312966902</v>
      </c>
    </row>
    <row r="20" spans="1:13" ht="22.5" customHeight="1">
      <c r="A20" s="8" t="s">
        <v>43</v>
      </c>
      <c r="B20" s="83">
        <v>900222.899</v>
      </c>
      <c r="C20" s="12">
        <v>944711.354</v>
      </c>
      <c r="D20" s="50">
        <f t="shared" si="0"/>
        <v>4.941937718915999</v>
      </c>
      <c r="E20" s="9">
        <f t="shared" si="1"/>
        <v>7.492842420209454</v>
      </c>
      <c r="F20" s="84">
        <v>9021876.13</v>
      </c>
      <c r="G20" s="84">
        <v>10362508.25</v>
      </c>
      <c r="H20" s="85">
        <f t="shared" si="2"/>
        <v>14.85979302622058</v>
      </c>
      <c r="I20" s="9">
        <f t="shared" si="3"/>
        <v>7.611403335191475</v>
      </c>
      <c r="J20" s="86">
        <v>8330934.059000001</v>
      </c>
      <c r="K20" s="87">
        <v>10156234.218</v>
      </c>
      <c r="L20" s="10">
        <f t="shared" si="4"/>
        <v>21.909910054180624</v>
      </c>
      <c r="M20" s="11">
        <f t="shared" si="5"/>
        <v>7.671765533209188</v>
      </c>
    </row>
    <row r="21" spans="1:13" ht="22.5" customHeight="1" thickBot="1">
      <c r="A21" s="88" t="s">
        <v>44</v>
      </c>
      <c r="B21" s="89">
        <v>2043729.037</v>
      </c>
      <c r="C21" s="90">
        <v>2042392.773</v>
      </c>
      <c r="D21" s="91">
        <f t="shared" si="0"/>
        <v>-0.06538361866020533</v>
      </c>
      <c r="E21" s="92">
        <f t="shared" si="1"/>
        <v>16.198944940661335</v>
      </c>
      <c r="F21" s="93">
        <v>19043156.796</v>
      </c>
      <c r="G21" s="94">
        <v>21534429.851999998</v>
      </c>
      <c r="H21" s="95">
        <f t="shared" si="2"/>
        <v>13.082248298891747</v>
      </c>
      <c r="I21" s="92">
        <f t="shared" si="3"/>
        <v>15.817331792904445</v>
      </c>
      <c r="J21" s="96">
        <v>18293006.946000002</v>
      </c>
      <c r="K21" s="97">
        <v>21229863.97</v>
      </c>
      <c r="L21" s="98">
        <f t="shared" si="4"/>
        <v>16.054534023134874</v>
      </c>
      <c r="M21" s="99">
        <f t="shared" si="5"/>
        <v>16.036508727920864</v>
      </c>
    </row>
    <row r="22" spans="1:13" ht="24" customHeight="1" thickBot="1">
      <c r="A22" s="100" t="s">
        <v>19</v>
      </c>
      <c r="B22" s="101">
        <v>11660974.39204</v>
      </c>
      <c r="C22" s="102">
        <v>12608183.931000002</v>
      </c>
      <c r="D22" s="103">
        <f t="shared" si="0"/>
        <v>8.122902144494763</v>
      </c>
      <c r="E22" s="104">
        <f t="shared" si="1"/>
        <v>100</v>
      </c>
      <c r="F22" s="105">
        <v>117913948.46804</v>
      </c>
      <c r="G22" s="106">
        <v>136144516.243</v>
      </c>
      <c r="H22" s="103">
        <f t="shared" si="2"/>
        <v>15.460908579362265</v>
      </c>
      <c r="I22" s="104">
        <f t="shared" si="3"/>
        <v>100</v>
      </c>
      <c r="J22" s="101">
        <v>109653502.90100001</v>
      </c>
      <c r="K22" s="107">
        <v>132384575.28500003</v>
      </c>
      <c r="L22" s="108">
        <f t="shared" si="4"/>
        <v>20.729909927749983</v>
      </c>
      <c r="M22" s="104">
        <f t="shared" si="5"/>
        <v>100</v>
      </c>
    </row>
  </sheetData>
  <sheetProtection/>
  <mergeCells count="4">
    <mergeCell ref="B7:E7"/>
    <mergeCell ref="F7:I7"/>
    <mergeCell ref="A6:M6"/>
    <mergeCell ref="J7:M7"/>
  </mergeCells>
  <printOptions/>
  <pageMargins left="0.4" right="0.2362204724409449" top="0.7" bottom="0.35433070866141736" header="0.54" footer="0.5118110236220472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7:N61"/>
  <sheetViews>
    <sheetView zoomScalePageLayoutView="0" workbookViewId="0" topLeftCell="C13">
      <selection activeCell="J60" sqref="J60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15"/>
    </row>
    <row r="8" ht="12.75">
      <c r="I8" s="15"/>
    </row>
    <row r="9" ht="12.75">
      <c r="I9" s="15"/>
    </row>
    <row r="10" ht="12.75">
      <c r="I10" s="15"/>
    </row>
    <row r="17" ht="12.75" customHeight="1"/>
    <row r="25" spans="8:9" ht="12.75">
      <c r="H25" s="15"/>
      <c r="I25" s="15"/>
    </row>
    <row r="26" spans="8:9" ht="12.75">
      <c r="H26" s="15"/>
      <c r="I26" s="15"/>
    </row>
    <row r="27" spans="8:14" ht="12.75">
      <c r="H27" s="175"/>
      <c r="I27" s="175"/>
      <c r="N27" t="s">
        <v>74</v>
      </c>
    </row>
    <row r="28" spans="8:9" ht="12.75">
      <c r="H28" s="175"/>
      <c r="I28" s="175"/>
    </row>
    <row r="29" ht="12.75" customHeight="1"/>
    <row r="30" ht="12.75" customHeight="1"/>
    <row r="31" ht="9.75" customHeight="1"/>
    <row r="38" spans="8:9" ht="12.75">
      <c r="H38" s="15"/>
      <c r="I38" s="15"/>
    </row>
    <row r="39" spans="8:9" ht="12.75">
      <c r="H39" s="15"/>
      <c r="I39" s="15"/>
    </row>
    <row r="40" spans="8:9" ht="12.75">
      <c r="H40" s="175"/>
      <c r="I40" s="175"/>
    </row>
    <row r="41" spans="8:9" ht="12.75">
      <c r="H41" s="175"/>
      <c r="I41" s="175"/>
    </row>
    <row r="42" ht="12.75" customHeight="1"/>
    <row r="43" ht="13.5" customHeight="1"/>
    <row r="44" ht="12.75" customHeight="1"/>
    <row r="50" spans="8:9" ht="12.75">
      <c r="H50" s="15"/>
      <c r="I50" s="15"/>
    </row>
    <row r="51" spans="8:9" ht="12.75">
      <c r="H51" s="15"/>
      <c r="I51" s="15"/>
    </row>
    <row r="52" spans="8:9" ht="12.75">
      <c r="H52" s="175"/>
      <c r="I52" s="175"/>
    </row>
    <row r="53" spans="8:9" ht="12.75">
      <c r="H53" s="175"/>
      <c r="I53" s="175"/>
    </row>
    <row r="56" ht="15.75" customHeight="1"/>
    <row r="57" ht="12.75" customHeight="1"/>
    <row r="58" ht="12.75" customHeight="1"/>
    <row r="59" ht="12.75" customHeight="1"/>
    <row r="61" ht="12.75">
      <c r="C61" s="14"/>
    </row>
  </sheetData>
  <sheetProtection/>
  <mergeCells count="3">
    <mergeCell ref="H27:I28"/>
    <mergeCell ref="H40:I41"/>
    <mergeCell ref="H52:I53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9">
      <selection activeCell="P35" sqref="P35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D1">
      <selection activeCell="O26" sqref="O26"/>
    </sheetView>
  </sheetViews>
  <sheetFormatPr defaultColWidth="9.140625" defaultRowHeight="12.75"/>
  <cols>
    <col min="1" max="1" width="3.140625" style="0" bestFit="1" customWidth="1"/>
    <col min="2" max="2" width="28.00390625" style="0" customWidth="1"/>
    <col min="3" max="3" width="11.7109375" style="0" customWidth="1"/>
    <col min="4" max="4" width="14.8515625" style="0" customWidth="1"/>
    <col min="5" max="6" width="13.421875" style="0" customWidth="1"/>
    <col min="7" max="9" width="14.57421875" style="0" customWidth="1"/>
    <col min="10" max="13" width="13.421875" style="0" customWidth="1"/>
    <col min="14" max="14" width="18.57421875" style="0" customWidth="1"/>
    <col min="15" max="15" width="13.421875" style="0" customWidth="1"/>
    <col min="16" max="16" width="7.57421875" style="0" customWidth="1"/>
  </cols>
  <sheetData>
    <row r="1" spans="3:14" ht="12.75"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3" ht="12.75">
      <c r="B3" s="15" t="s">
        <v>165</v>
      </c>
    </row>
    <row r="4" spans="2:16" s="28" customFormat="1" ht="12.75">
      <c r="B4" s="65" t="s">
        <v>60</v>
      </c>
      <c r="C4" s="65" t="s">
        <v>20</v>
      </c>
      <c r="D4" s="65" t="s">
        <v>21</v>
      </c>
      <c r="E4" s="65" t="s">
        <v>22</v>
      </c>
      <c r="F4" s="65" t="s">
        <v>23</v>
      </c>
      <c r="G4" s="65" t="s">
        <v>24</v>
      </c>
      <c r="H4" s="65" t="s">
        <v>25</v>
      </c>
      <c r="I4" s="65" t="s">
        <v>26</v>
      </c>
      <c r="J4" s="65" t="s">
        <v>126</v>
      </c>
      <c r="K4" s="65" t="s">
        <v>28</v>
      </c>
      <c r="L4" s="65" t="s">
        <v>0</v>
      </c>
      <c r="M4" s="65" t="s">
        <v>29</v>
      </c>
      <c r="N4" s="65" t="s">
        <v>30</v>
      </c>
      <c r="O4" s="35" t="s">
        <v>85</v>
      </c>
      <c r="P4" s="35" t="s">
        <v>61</v>
      </c>
    </row>
    <row r="5" spans="1:16" ht="12.75">
      <c r="A5" s="67" t="s">
        <v>87</v>
      </c>
      <c r="B5" s="29" t="s">
        <v>137</v>
      </c>
      <c r="C5" s="30">
        <v>1039379.156</v>
      </c>
      <c r="D5" s="30">
        <v>1074251.653</v>
      </c>
      <c r="E5" s="30">
        <v>1272966.545</v>
      </c>
      <c r="F5" s="30"/>
      <c r="G5" s="30"/>
      <c r="H5" s="30"/>
      <c r="I5" s="30"/>
      <c r="J5" s="30"/>
      <c r="K5" s="30"/>
      <c r="L5" s="30"/>
      <c r="M5" s="30"/>
      <c r="N5" s="30"/>
      <c r="O5" s="30">
        <v>3386597.354</v>
      </c>
      <c r="P5" s="68">
        <f aca="true" t="shared" si="0" ref="P5:P24">O5/O$26*100</f>
        <v>9.880489466000347</v>
      </c>
    </row>
    <row r="6" spans="1:16" ht="12.75">
      <c r="A6" s="67" t="s">
        <v>88</v>
      </c>
      <c r="B6" s="29" t="s">
        <v>66</v>
      </c>
      <c r="C6" s="30">
        <v>751089.623</v>
      </c>
      <c r="D6" s="30">
        <v>795377.784</v>
      </c>
      <c r="E6" s="30">
        <v>918031.045</v>
      </c>
      <c r="F6" s="30"/>
      <c r="G6" s="30"/>
      <c r="H6" s="30"/>
      <c r="I6" s="30"/>
      <c r="J6" s="30"/>
      <c r="K6" s="30"/>
      <c r="L6" s="30"/>
      <c r="M6" s="30"/>
      <c r="N6" s="30"/>
      <c r="O6" s="30">
        <v>2464498.452</v>
      </c>
      <c r="P6" s="68">
        <f t="shared" si="0"/>
        <v>7.190240955335065</v>
      </c>
    </row>
    <row r="7" spans="1:16" ht="12.75">
      <c r="A7" s="67" t="s">
        <v>89</v>
      </c>
      <c r="B7" s="29" t="s">
        <v>130</v>
      </c>
      <c r="C7" s="30">
        <v>625300.042</v>
      </c>
      <c r="D7" s="30">
        <v>616506.941</v>
      </c>
      <c r="E7" s="30">
        <v>672382.156</v>
      </c>
      <c r="F7" s="30"/>
      <c r="G7" s="30"/>
      <c r="H7" s="30"/>
      <c r="I7" s="30"/>
      <c r="J7" s="30"/>
      <c r="K7" s="30"/>
      <c r="L7" s="30"/>
      <c r="M7" s="30"/>
      <c r="N7" s="30"/>
      <c r="O7" s="30">
        <v>1914189.139</v>
      </c>
      <c r="P7" s="68">
        <f t="shared" si="0"/>
        <v>5.584698636075817</v>
      </c>
    </row>
    <row r="8" spans="1:16" ht="12.75">
      <c r="A8" s="67" t="s">
        <v>90</v>
      </c>
      <c r="B8" s="29" t="s">
        <v>62</v>
      </c>
      <c r="C8" s="30">
        <v>511853.989</v>
      </c>
      <c r="D8" s="30">
        <v>518000.309</v>
      </c>
      <c r="E8" s="30">
        <v>630433.116</v>
      </c>
      <c r="F8" s="30"/>
      <c r="G8" s="30"/>
      <c r="H8" s="30"/>
      <c r="I8" s="30"/>
      <c r="J8" s="30"/>
      <c r="K8" s="30"/>
      <c r="L8" s="30"/>
      <c r="M8" s="30"/>
      <c r="N8" s="30"/>
      <c r="O8" s="30">
        <v>1660287.4139999999</v>
      </c>
      <c r="P8" s="68">
        <f t="shared" si="0"/>
        <v>4.843933479480287</v>
      </c>
    </row>
    <row r="9" spans="1:16" ht="12.75">
      <c r="A9" s="67" t="s">
        <v>91</v>
      </c>
      <c r="B9" s="29" t="s">
        <v>63</v>
      </c>
      <c r="C9" s="30">
        <v>510765.598</v>
      </c>
      <c r="D9" s="30">
        <v>545306.813</v>
      </c>
      <c r="E9" s="30">
        <v>572371.667</v>
      </c>
      <c r="F9" s="30"/>
      <c r="G9" s="30"/>
      <c r="H9" s="30"/>
      <c r="I9" s="30"/>
      <c r="J9" s="30"/>
      <c r="K9" s="30"/>
      <c r="L9" s="30"/>
      <c r="M9" s="30"/>
      <c r="N9" s="30"/>
      <c r="O9" s="30">
        <v>1628444.0779999997</v>
      </c>
      <c r="P9" s="68">
        <f t="shared" si="0"/>
        <v>4.751029684602312</v>
      </c>
    </row>
    <row r="10" spans="1:16" ht="12.75">
      <c r="A10" s="67" t="s">
        <v>92</v>
      </c>
      <c r="B10" s="29" t="s">
        <v>138</v>
      </c>
      <c r="C10" s="30">
        <v>441856.054</v>
      </c>
      <c r="D10" s="30">
        <v>513106.636</v>
      </c>
      <c r="E10" s="30">
        <v>614554.912</v>
      </c>
      <c r="F10" s="30"/>
      <c r="G10" s="30"/>
      <c r="H10" s="30"/>
      <c r="I10" s="30"/>
      <c r="J10" s="30"/>
      <c r="K10" s="30"/>
      <c r="L10" s="30"/>
      <c r="M10" s="30"/>
      <c r="N10" s="30"/>
      <c r="O10" s="30">
        <v>1569517.602</v>
      </c>
      <c r="P10" s="68">
        <f t="shared" si="0"/>
        <v>4.579110095549647</v>
      </c>
    </row>
    <row r="11" spans="1:16" ht="12.75">
      <c r="A11" s="67" t="s">
        <v>93</v>
      </c>
      <c r="B11" s="29" t="s">
        <v>157</v>
      </c>
      <c r="C11" s="30">
        <v>456585.425</v>
      </c>
      <c r="D11" s="30">
        <v>486305.688</v>
      </c>
      <c r="E11" s="30">
        <v>481071.632</v>
      </c>
      <c r="F11" s="30"/>
      <c r="G11" s="30"/>
      <c r="H11" s="30"/>
      <c r="I11" s="30"/>
      <c r="J11" s="30"/>
      <c r="K11" s="30"/>
      <c r="L11" s="30"/>
      <c r="M11" s="30"/>
      <c r="N11" s="30"/>
      <c r="O11" s="30">
        <v>1423962.745</v>
      </c>
      <c r="P11" s="68">
        <f t="shared" si="0"/>
        <v>4.154449859630239</v>
      </c>
    </row>
    <row r="12" spans="1:16" ht="12.75">
      <c r="A12" s="67" t="s">
        <v>94</v>
      </c>
      <c r="B12" s="29" t="s">
        <v>64</v>
      </c>
      <c r="C12" s="30">
        <v>294949.861</v>
      </c>
      <c r="D12" s="30">
        <v>301531.758</v>
      </c>
      <c r="E12" s="30">
        <v>390977.489</v>
      </c>
      <c r="F12" s="30"/>
      <c r="G12" s="30"/>
      <c r="H12" s="30"/>
      <c r="I12" s="30"/>
      <c r="J12" s="30"/>
      <c r="K12" s="30"/>
      <c r="L12" s="30"/>
      <c r="M12" s="30"/>
      <c r="N12" s="30"/>
      <c r="O12" s="30">
        <v>987459.108</v>
      </c>
      <c r="P12" s="68">
        <f t="shared" si="0"/>
        <v>2.880938681173994</v>
      </c>
    </row>
    <row r="13" spans="1:16" ht="12.75">
      <c r="A13" s="67" t="s">
        <v>95</v>
      </c>
      <c r="B13" s="29" t="s">
        <v>149</v>
      </c>
      <c r="C13" s="30">
        <v>324496.057</v>
      </c>
      <c r="D13" s="30">
        <v>321783.301</v>
      </c>
      <c r="E13" s="30">
        <v>267024.46</v>
      </c>
      <c r="F13" s="30"/>
      <c r="G13" s="30"/>
      <c r="H13" s="30"/>
      <c r="I13" s="30"/>
      <c r="J13" s="30"/>
      <c r="K13" s="30"/>
      <c r="L13" s="30"/>
      <c r="M13" s="30"/>
      <c r="N13" s="30"/>
      <c r="O13" s="30">
        <v>913303.818</v>
      </c>
      <c r="P13" s="68">
        <f t="shared" si="0"/>
        <v>2.6645886149850506</v>
      </c>
    </row>
    <row r="14" spans="1:16" ht="12.75">
      <c r="A14" s="67" t="s">
        <v>96</v>
      </c>
      <c r="B14" s="29" t="s">
        <v>65</v>
      </c>
      <c r="C14" s="30">
        <v>300473.88</v>
      </c>
      <c r="D14" s="30">
        <v>302375.034</v>
      </c>
      <c r="E14" s="30">
        <v>304440.083</v>
      </c>
      <c r="F14" s="30"/>
      <c r="G14" s="30"/>
      <c r="H14" s="30"/>
      <c r="I14" s="30"/>
      <c r="J14" s="30"/>
      <c r="K14" s="30"/>
      <c r="L14" s="30"/>
      <c r="M14" s="30"/>
      <c r="N14" s="30"/>
      <c r="O14" s="30">
        <v>907288.997</v>
      </c>
      <c r="P14" s="68">
        <f t="shared" si="0"/>
        <v>2.647040211877671</v>
      </c>
    </row>
    <row r="15" spans="1:16" ht="12.75">
      <c r="A15" s="67" t="s">
        <v>97</v>
      </c>
      <c r="B15" s="29" t="s">
        <v>140</v>
      </c>
      <c r="C15" s="30">
        <v>277368.663</v>
      </c>
      <c r="D15" s="30">
        <v>257078.408</v>
      </c>
      <c r="E15" s="30">
        <v>362816.593</v>
      </c>
      <c r="F15" s="30"/>
      <c r="G15" s="30"/>
      <c r="H15" s="30"/>
      <c r="I15" s="30"/>
      <c r="J15" s="30"/>
      <c r="K15" s="30"/>
      <c r="L15" s="30"/>
      <c r="M15" s="30"/>
      <c r="N15" s="30"/>
      <c r="O15" s="30">
        <v>897263.664</v>
      </c>
      <c r="P15" s="68">
        <f t="shared" si="0"/>
        <v>2.617791031433279</v>
      </c>
    </row>
    <row r="16" spans="1:16" ht="12.75">
      <c r="A16" s="67" t="s">
        <v>98</v>
      </c>
      <c r="B16" s="29" t="s">
        <v>147</v>
      </c>
      <c r="C16" s="30">
        <v>245099</v>
      </c>
      <c r="D16" s="30">
        <v>269511.535</v>
      </c>
      <c r="E16" s="30">
        <v>326922.259</v>
      </c>
      <c r="F16" s="30"/>
      <c r="G16" s="30"/>
      <c r="H16" s="30"/>
      <c r="I16" s="30"/>
      <c r="J16" s="30"/>
      <c r="K16" s="30"/>
      <c r="L16" s="30"/>
      <c r="M16" s="30"/>
      <c r="N16" s="30"/>
      <c r="O16" s="30">
        <v>841532.794</v>
      </c>
      <c r="P16" s="68">
        <f t="shared" si="0"/>
        <v>2.455194709400591</v>
      </c>
    </row>
    <row r="17" spans="1:16" ht="12.75">
      <c r="A17" s="67" t="s">
        <v>99</v>
      </c>
      <c r="B17" s="29" t="s">
        <v>158</v>
      </c>
      <c r="C17" s="30">
        <v>226364.9</v>
      </c>
      <c r="D17" s="30">
        <v>234299.46</v>
      </c>
      <c r="E17" s="30">
        <v>217295.076</v>
      </c>
      <c r="F17" s="30"/>
      <c r="G17" s="30"/>
      <c r="H17" s="30"/>
      <c r="I17" s="30"/>
      <c r="J17" s="30"/>
      <c r="K17" s="30"/>
      <c r="L17" s="30"/>
      <c r="M17" s="30"/>
      <c r="N17" s="30"/>
      <c r="O17" s="30">
        <v>677959.436</v>
      </c>
      <c r="P17" s="68">
        <f t="shared" si="0"/>
        <v>1.9779650089969143</v>
      </c>
    </row>
    <row r="18" spans="1:16" ht="12.75">
      <c r="A18" s="67" t="s">
        <v>100</v>
      </c>
      <c r="B18" s="29" t="s">
        <v>139</v>
      </c>
      <c r="C18" s="30">
        <v>193795.377</v>
      </c>
      <c r="D18" s="30">
        <v>205061.113</v>
      </c>
      <c r="E18" s="30">
        <v>230576.777</v>
      </c>
      <c r="F18" s="30"/>
      <c r="G18" s="30"/>
      <c r="H18" s="30"/>
      <c r="I18" s="30"/>
      <c r="J18" s="30"/>
      <c r="K18" s="30"/>
      <c r="L18" s="30"/>
      <c r="M18" s="30"/>
      <c r="N18" s="30"/>
      <c r="O18" s="30">
        <v>629433.267</v>
      </c>
      <c r="P18" s="68">
        <f t="shared" si="0"/>
        <v>1.8363885971853515</v>
      </c>
    </row>
    <row r="19" spans="1:16" ht="12.75">
      <c r="A19" s="67" t="s">
        <v>101</v>
      </c>
      <c r="B19" s="29" t="s">
        <v>67</v>
      </c>
      <c r="C19" s="30">
        <v>186578.566</v>
      </c>
      <c r="D19" s="30">
        <v>210450.16</v>
      </c>
      <c r="E19" s="30">
        <v>220962.963</v>
      </c>
      <c r="F19" s="30"/>
      <c r="G19" s="30"/>
      <c r="H19" s="30"/>
      <c r="I19" s="30"/>
      <c r="J19" s="30"/>
      <c r="K19" s="30"/>
      <c r="L19" s="30"/>
      <c r="M19" s="30"/>
      <c r="N19" s="30"/>
      <c r="O19" s="30">
        <v>617991.689</v>
      </c>
      <c r="P19" s="68">
        <f t="shared" si="0"/>
        <v>1.8030074836113106</v>
      </c>
    </row>
    <row r="20" spans="1:16" ht="12.75">
      <c r="A20" s="67" t="s">
        <v>102</v>
      </c>
      <c r="B20" s="29" t="s">
        <v>173</v>
      </c>
      <c r="C20" s="30">
        <v>231254.492</v>
      </c>
      <c r="D20" s="30">
        <v>167798.878</v>
      </c>
      <c r="E20" s="30">
        <v>202344.796</v>
      </c>
      <c r="F20" s="30"/>
      <c r="G20" s="30"/>
      <c r="H20" s="30"/>
      <c r="I20" s="30"/>
      <c r="J20" s="30"/>
      <c r="K20" s="30"/>
      <c r="L20" s="30"/>
      <c r="M20" s="30"/>
      <c r="N20" s="30"/>
      <c r="O20" s="30">
        <v>601398.166</v>
      </c>
      <c r="P20" s="68">
        <f t="shared" si="0"/>
        <v>1.7545954310206218</v>
      </c>
    </row>
    <row r="21" spans="1:16" ht="12.75">
      <c r="A21" s="67" t="s">
        <v>103</v>
      </c>
      <c r="B21" s="29" t="s">
        <v>151</v>
      </c>
      <c r="C21" s="30">
        <v>181270.088</v>
      </c>
      <c r="D21" s="30">
        <v>173525.843</v>
      </c>
      <c r="E21" s="30">
        <v>221052.689</v>
      </c>
      <c r="F21" s="30"/>
      <c r="G21" s="30"/>
      <c r="H21" s="30"/>
      <c r="I21" s="30"/>
      <c r="J21" s="30"/>
      <c r="K21" s="30"/>
      <c r="L21" s="30"/>
      <c r="M21" s="30"/>
      <c r="N21" s="30"/>
      <c r="O21" s="30">
        <v>575848.62</v>
      </c>
      <c r="P21" s="68">
        <f t="shared" si="0"/>
        <v>1.6800539388600835</v>
      </c>
    </row>
    <row r="22" spans="1:16" ht="12.75">
      <c r="A22" s="67" t="s">
        <v>104</v>
      </c>
      <c r="B22" s="29" t="s">
        <v>150</v>
      </c>
      <c r="C22" s="30">
        <v>158766.479</v>
      </c>
      <c r="D22" s="30">
        <v>196511.262</v>
      </c>
      <c r="E22" s="30">
        <v>205287.898</v>
      </c>
      <c r="F22" s="30"/>
      <c r="G22" s="30"/>
      <c r="H22" s="30"/>
      <c r="I22" s="30"/>
      <c r="J22" s="30"/>
      <c r="K22" s="30"/>
      <c r="L22" s="30"/>
      <c r="M22" s="30"/>
      <c r="N22" s="30"/>
      <c r="O22" s="30">
        <v>560565.639</v>
      </c>
      <c r="P22" s="68">
        <f t="shared" si="0"/>
        <v>1.635465428034836</v>
      </c>
    </row>
    <row r="23" spans="1:16" ht="12.75">
      <c r="A23" s="67" t="s">
        <v>105</v>
      </c>
      <c r="B23" s="29" t="s">
        <v>169</v>
      </c>
      <c r="C23" s="30">
        <v>126977.591</v>
      </c>
      <c r="D23" s="30">
        <v>231071.185</v>
      </c>
      <c r="E23" s="30">
        <v>176656.957</v>
      </c>
      <c r="F23" s="30"/>
      <c r="G23" s="30"/>
      <c r="H23" s="30"/>
      <c r="I23" s="30"/>
      <c r="J23" s="30"/>
      <c r="K23" s="30"/>
      <c r="L23" s="30"/>
      <c r="M23" s="30"/>
      <c r="N23" s="30"/>
      <c r="O23" s="30">
        <v>534705.733</v>
      </c>
      <c r="P23" s="68">
        <f t="shared" si="0"/>
        <v>1.5600184521718887</v>
      </c>
    </row>
    <row r="24" spans="1:16" ht="12.75">
      <c r="A24" s="67" t="s">
        <v>106</v>
      </c>
      <c r="B24" s="29" t="s">
        <v>172</v>
      </c>
      <c r="C24" s="30">
        <v>123781.81</v>
      </c>
      <c r="D24" s="30">
        <v>164313.22</v>
      </c>
      <c r="E24" s="30">
        <v>180085.991</v>
      </c>
      <c r="F24" s="30"/>
      <c r="G24" s="30"/>
      <c r="H24" s="30"/>
      <c r="I24" s="30"/>
      <c r="J24" s="30"/>
      <c r="K24" s="30"/>
      <c r="L24" s="30"/>
      <c r="M24" s="30"/>
      <c r="N24" s="30"/>
      <c r="O24" s="30">
        <v>468181.02100000007</v>
      </c>
      <c r="P24" s="68">
        <f t="shared" si="0"/>
        <v>1.365930803881384</v>
      </c>
    </row>
    <row r="25" spans="1:16" ht="12.75">
      <c r="A25" s="27"/>
      <c r="B25" s="176" t="s">
        <v>86</v>
      </c>
      <c r="C25" s="176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66">
        <f>SUM(O5:O24)</f>
        <v>23260428.736000005</v>
      </c>
      <c r="P25" s="37">
        <f>SUM(P5:P24)</f>
        <v>67.86293056930668</v>
      </c>
    </row>
    <row r="26" spans="1:16" ht="13.5" customHeight="1">
      <c r="A26" s="27"/>
      <c r="B26" s="177" t="s">
        <v>109</v>
      </c>
      <c r="C26" s="177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66">
        <v>34275603.10299997</v>
      </c>
      <c r="P26" s="30">
        <f>O26/O$26*100</f>
        <v>100</v>
      </c>
    </row>
    <row r="28" ht="12.75">
      <c r="B28" s="15" t="s">
        <v>124</v>
      </c>
    </row>
  </sheetData>
  <sheetProtection/>
  <mergeCells count="2">
    <mergeCell ref="B25:C25"/>
    <mergeCell ref="B26:C26"/>
  </mergeCells>
  <printOptions/>
  <pageMargins left="0.31" right="0.36" top="0.984251968503937" bottom="0.984251968503937" header="0.5118110236220472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2"/>
  <sheetViews>
    <sheetView zoomScalePageLayoutView="0" workbookViewId="0" topLeftCell="A1">
      <selection activeCell="O28" sqref="O28"/>
    </sheetView>
  </sheetViews>
  <sheetFormatPr defaultColWidth="9.140625" defaultRowHeight="12.75"/>
  <cols>
    <col min="5" max="5" width="10.57421875" style="0" customWidth="1"/>
  </cols>
  <sheetData>
    <row r="1" ht="15">
      <c r="B1" s="36" t="s">
        <v>2</v>
      </c>
    </row>
    <row r="2" ht="15">
      <c r="B2" s="36" t="s">
        <v>68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14"/>
    </row>
    <row r="113" ht="12.75" customHeight="1"/>
    <row r="127" ht="12.75" customHeight="1"/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1:A61"/>
  <sheetViews>
    <sheetView zoomScalePageLayoutView="0" workbookViewId="0" topLeftCell="A1">
      <selection activeCell="E66" sqref="E66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14"/>
    </row>
    <row r="76" ht="12.75" customHeight="1"/>
  </sheetData>
  <sheetProtection/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Kübra</cp:lastModifiedBy>
  <cp:lastPrinted>2012-02-01T05:51:10Z</cp:lastPrinted>
  <dcterms:created xsi:type="dcterms:W3CDTF">2002-11-01T09:35:27Z</dcterms:created>
  <dcterms:modified xsi:type="dcterms:W3CDTF">2012-04-01T04:47:18Z</dcterms:modified>
  <cp:category/>
  <cp:version/>
  <cp:contentType/>
  <cp:contentStatus/>
</cp:coreProperties>
</file>