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<sst xmlns="http://schemas.openxmlformats.org/spreadsheetml/2006/main" count="325" uniqueCount="169">
  <si>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</si>
  <si>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</si>
  <si>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</si>
  <si>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</si>
  <si>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</si>
  <si>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</si>
  <si>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</si>
  <si>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</si>
  <si>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</si>
  <si>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</si>
  <si>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</si>
  <si>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</si>
  <si>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</si>
  <si>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</si>
  <si>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</si>
  <si>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</si>
  <si>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</si>
  <si>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</si>
  <si>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</si>
  <si>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</si>
  <si>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</si>
  <si>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</si>
  <si>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</si>
  <si>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</si>
  <si>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</si>
  <si>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</si>
  <si>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</si>
  <si>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</si>
  <si>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</si>
  <si>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</si>
  <si>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</si>
  <si>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</si>
  <si>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</si>
  <si>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</si>
  <si>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</si>
  <si>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</si>
  <si>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</si>
  <si>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</si>
  <si>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</si>
  <si>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</si>
  <si>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</si>
  <si>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</si>
  <si>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</si>
  <si>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</si>
  <si>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</si>
  <si>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</si>
  <si>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</si>
  <si>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</si>
  <si>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</si>
  <si>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</si>
  <si>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</si>
  <si>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</si>
  <si>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</si>
  <si>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</si>
  <si>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</si>
  <si>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</si>
  <si>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</si>
  <si>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</si>
  <si>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</si>
  <si>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</si>
  <si>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</si>
  <si>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</si>
  <si>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</si>
  <si>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</si>
  <si>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</si>
  <si>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</si>
  <si>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</si>
  <si>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</si>
  <si>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</si>
  <si>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</si>
  <si>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</si>
  <si>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</si>
  <si>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</si>
  <si>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</si>
  <si>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</si>
  <si>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</si>
  <si>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</si>
  <si>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</si>
  <si>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</si>
  <si>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</si>
  <si>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</si>
  <si>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</si>
  <si>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</si>
  <si>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</si>
  <si>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</si>
  <si>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</si>
  <si>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</si>
  <si>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</si>
  <si>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</si>
  <si>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</si>
  <si>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</si>
  <si>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</si>
  <si>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</si>
  <si>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</si>
  <si>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</si>
  <si>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</si>
  <si>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</si>
  <si>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</si>
  <si>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</si>
  <si>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</si>
  <si>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</si>
  <si>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</si>
  <si>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</si>
  <si>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</si>
  <si>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</si>
  <si>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</si>
  <si>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</si>
  <si>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</si>
  <si>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</si>
  <si>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</si>
  <si>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</si>
  <si>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</si>
  <si>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</si>
  <si>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</si>
  <si>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</si>
  <si>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</si>
  <si>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</si>
  <si>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</si>
  <si>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</si>
  <si>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</si>
  <si>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</si>
  <si>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</si>
  <si>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</si>
  <si>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</si>
  <si>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</si>
  <si>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</si>
  <si>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</si>
  <si>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</si>
  <si>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</si>
  <si>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</si>
  <si>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</si>
  <si>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</si>
  <si>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</si>
  <si>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</si>
  <si>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</si>
  <si>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</si>
  <si>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</si>
  <si>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</si>
  <si>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</si>
  <si>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</si>
  <si>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</si>
  <si>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</si>
  <si>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</si>
  <si>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</si>
  <si>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</si>
  <si>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</si>
  <si>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</si>
  <si>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</si>
  <si>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</si>
  <si>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</si>
  <si>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</si>
  <si>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</si>
  <si>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</si>
  <si>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</si>
  <si>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</si>
  <si>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</si>
  <si>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</si>
  <si>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</si>
  <si>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</si>
  <si>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</si>
  <si>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>TEMMUZ 2011 İHRACAT RAKAMLARI</t>
  </si>
  <si>
    <t>OCAK-TEMMUZ</t>
  </si>
  <si>
    <t xml:space="preserve">AZERBEYCAN-NAHCIVAN </t>
  </si>
  <si>
    <t>BULGARİSTAN</t>
  </si>
  <si>
    <t>SURİYE</t>
  </si>
  <si>
    <t>TEMMUZ 2011 İHRACAT RAKAMLARI - TL</t>
  </si>
  <si>
    <t>TEMMUZ (2011/2010)</t>
  </si>
  <si>
    <t>OCAK-TEMMUZ
(2011/2010)</t>
  </si>
  <si>
    <r>
      <t xml:space="preserve">Son Oniki Aylık 
</t>
    </r>
    <r>
      <rPr>
        <b/>
        <sz val="12"/>
        <color indexed="8"/>
        <rFont val="Arial"/>
        <family val="2"/>
      </rPr>
      <t>(Temmuz '11/Temmuz '10)</t>
    </r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</si>
</sst>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7928102.303</c:v>
                </c:pt>
                <c:pt idx="1">
                  <c:v>8513131.24</c:v>
                </c:pt>
                <c:pt idx="2">
                  <c:v>9912272.845</c:v>
                </c:pt>
                <c:pt idx="3">
                  <c:v>10106448.372</c:v>
                </c:pt>
                <c:pt idx="4">
                  <c:v>9318832.666</c:v>
                </c:pt>
                <c:pt idx="5">
                  <c:v>9741031.401</c:v>
                </c:pt>
                <c:pt idx="6">
                  <c:v>9817803.173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60454944"/>
        <c:axId val="7223585"/>
      </c:lineChart>
      <c:catAx>
        <c:axId val="60454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23585"/>
        <c:crosses val="autoZero"/>
        <c:auto val="1"/>
        <c:lblOffset val="100"/>
        <c:tickLblSkip val="1"/>
        <c:noMultiLvlLbl val="0"/>
      </c:catAx>
      <c:valAx>
        <c:axId val="72235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49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112609.426</c:v>
                </c:pt>
                <c:pt idx="3">
                  <c:v>93328.445</c:v>
                </c:pt>
                <c:pt idx="4">
                  <c:v>86976.696</c:v>
                </c:pt>
                <c:pt idx="5">
                  <c:v>89989.617</c:v>
                </c:pt>
                <c:pt idx="6">
                  <c:v>85097.519</c:v>
                </c:pt>
              </c:numCache>
            </c:numRef>
          </c:val>
          <c:smooth val="0"/>
        </c:ser>
        <c:marker val="1"/>
        <c:axId val="26675962"/>
        <c:axId val="38757067"/>
      </c:lineChart>
      <c:catAx>
        <c:axId val="26675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57067"/>
        <c:crosses val="autoZero"/>
        <c:auto val="1"/>
        <c:lblOffset val="100"/>
        <c:tickLblSkip val="1"/>
        <c:noMultiLvlLbl val="0"/>
      </c:catAx>
      <c:valAx>
        <c:axId val="3875706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759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130800.767</c:v>
                </c:pt>
                <c:pt idx="3">
                  <c:v>121413.44</c:v>
                </c:pt>
                <c:pt idx="4">
                  <c:v>120983.957</c:v>
                </c:pt>
                <c:pt idx="5">
                  <c:v>116544.39</c:v>
                </c:pt>
                <c:pt idx="6">
                  <c:v>119218.282</c:v>
                </c:pt>
              </c:numCache>
            </c:numRef>
          </c:val>
          <c:smooth val="0"/>
        </c:ser>
        <c:marker val="1"/>
        <c:axId val="13269284"/>
        <c:axId val="52314693"/>
      </c:lineChart>
      <c:catAx>
        <c:axId val="13269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14693"/>
        <c:crosses val="autoZero"/>
        <c:auto val="1"/>
        <c:lblOffset val="100"/>
        <c:tickLblSkip val="1"/>
        <c:noMultiLvlLbl val="0"/>
      </c:catAx>
      <c:valAx>
        <c:axId val="52314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692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  <c:pt idx="6">
                  <c:v>15038.915</c:v>
                </c:pt>
              </c:numCache>
            </c:numRef>
          </c:val>
          <c:smooth val="0"/>
        </c:ser>
        <c:marker val="1"/>
        <c:axId val="1070190"/>
        <c:axId val="9631711"/>
      </c:lineChart>
      <c:catAx>
        <c:axId val="107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31711"/>
        <c:crosses val="autoZero"/>
        <c:auto val="1"/>
        <c:lblOffset val="100"/>
        <c:tickLblSkip val="1"/>
        <c:noMultiLvlLbl val="0"/>
      </c:catAx>
      <c:valAx>
        <c:axId val="9631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01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47856.317</c:v>
                </c:pt>
                <c:pt idx="4">
                  <c:v>34095.299</c:v>
                </c:pt>
                <c:pt idx="5">
                  <c:v>37638.843</c:v>
                </c:pt>
                <c:pt idx="6">
                  <c:v>57532.543</c:v>
                </c:pt>
              </c:numCache>
            </c:numRef>
          </c:val>
          <c:smooth val="0"/>
        </c:ser>
        <c:marker val="1"/>
        <c:axId val="19576536"/>
        <c:axId val="41971097"/>
      </c:lineChart>
      <c:catAx>
        <c:axId val="19576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71097"/>
        <c:crosses val="autoZero"/>
        <c:auto val="1"/>
        <c:lblOffset val="100"/>
        <c:tickLblSkip val="1"/>
        <c:noMultiLvlLbl val="0"/>
      </c:catAx>
      <c:valAx>
        <c:axId val="4197109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765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</c:numCache>
            </c:numRef>
          </c:val>
          <c:smooth val="0"/>
        </c:ser>
        <c:marker val="1"/>
        <c:axId val="42195554"/>
        <c:axId val="44215667"/>
      </c:lineChart>
      <c:catAx>
        <c:axId val="4219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215667"/>
        <c:crosses val="autoZero"/>
        <c:auto val="1"/>
        <c:lblOffset val="100"/>
        <c:tickLblSkip val="1"/>
        <c:noMultiLvlLbl val="0"/>
      </c:catAx>
      <c:valAx>
        <c:axId val="44215667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195554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109381.776</c:v>
                </c:pt>
                <c:pt idx="4">
                  <c:v>113152.852</c:v>
                </c:pt>
                <c:pt idx="5">
                  <c:v>126205.288</c:v>
                </c:pt>
                <c:pt idx="6">
                  <c:v>120989.737</c:v>
                </c:pt>
              </c:numCache>
            </c:numRef>
          </c:val>
          <c:smooth val="0"/>
        </c:ser>
        <c:marker val="1"/>
        <c:axId val="62396684"/>
        <c:axId val="24699245"/>
      </c:lineChart>
      <c:catAx>
        <c:axId val="6239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99245"/>
        <c:crosses val="autoZero"/>
        <c:auto val="1"/>
        <c:lblOffset val="100"/>
        <c:tickLblSkip val="1"/>
        <c:noMultiLvlLbl val="0"/>
      </c:catAx>
      <c:valAx>
        <c:axId val="2469924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96684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252192.921</c:v>
                </c:pt>
                <c:pt idx="1">
                  <c:v>251377.62</c:v>
                </c:pt>
                <c:pt idx="2">
                  <c:v>276014.234</c:v>
                </c:pt>
                <c:pt idx="3">
                  <c:v>278809.752</c:v>
                </c:pt>
                <c:pt idx="4">
                  <c:v>281605.383</c:v>
                </c:pt>
                <c:pt idx="5">
                  <c:v>278037.113</c:v>
                </c:pt>
                <c:pt idx="6">
                  <c:v>289067.622</c:v>
                </c:pt>
              </c:numCache>
            </c:numRef>
          </c:val>
          <c:smooth val="0"/>
        </c:ser>
        <c:marker val="1"/>
        <c:axId val="20966614"/>
        <c:axId val="54481799"/>
      </c:lineChart>
      <c:catAx>
        <c:axId val="20966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481799"/>
        <c:crosses val="autoZero"/>
        <c:auto val="1"/>
        <c:lblOffset val="100"/>
        <c:tickLblSkip val="1"/>
        <c:noMultiLvlLbl val="0"/>
      </c:catAx>
      <c:valAx>
        <c:axId val="5448179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666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607073.969</c:v>
                </c:pt>
                <c:pt idx="1">
                  <c:v>628115.793</c:v>
                </c:pt>
                <c:pt idx="2">
                  <c:v>733400.164</c:v>
                </c:pt>
                <c:pt idx="3">
                  <c:v>757556.302</c:v>
                </c:pt>
                <c:pt idx="4">
                  <c:v>697028.782</c:v>
                </c:pt>
                <c:pt idx="5">
                  <c:v>678076.792</c:v>
                </c:pt>
                <c:pt idx="6">
                  <c:v>626058.29</c:v>
                </c:pt>
              </c:numCache>
            </c:numRef>
          </c:val>
          <c:smooth val="0"/>
        </c:ser>
        <c:marker val="1"/>
        <c:axId val="20574144"/>
        <c:axId val="50949569"/>
      </c:lineChart>
      <c:catAx>
        <c:axId val="205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49569"/>
        <c:crosses val="autoZero"/>
        <c:auto val="1"/>
        <c:lblOffset val="100"/>
        <c:tickLblSkip val="1"/>
        <c:noMultiLvlLbl val="0"/>
      </c:catAx>
      <c:valAx>
        <c:axId val="50949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7414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89275.307</c:v>
                </c:pt>
                <c:pt idx="1">
                  <c:v>101748.365</c:v>
                </c:pt>
                <c:pt idx="2">
                  <c:v>112386.131</c:v>
                </c:pt>
                <c:pt idx="3">
                  <c:v>113507.948</c:v>
                </c:pt>
                <c:pt idx="4">
                  <c:v>112967.1</c:v>
                </c:pt>
                <c:pt idx="5">
                  <c:v>133111.498</c:v>
                </c:pt>
                <c:pt idx="6">
                  <c:v>154126.041</c:v>
                </c:pt>
              </c:numCache>
            </c:numRef>
          </c:val>
          <c:smooth val="0"/>
        </c:ser>
        <c:marker val="1"/>
        <c:axId val="55892938"/>
        <c:axId val="33274395"/>
      </c:lineChart>
      <c:catAx>
        <c:axId val="5589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74395"/>
        <c:crosses val="autoZero"/>
        <c:auto val="1"/>
        <c:lblOffset val="100"/>
        <c:tickLblSkip val="1"/>
        <c:noMultiLvlLbl val="0"/>
      </c:catAx>
      <c:valAx>
        <c:axId val="332743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8929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121377.651</c:v>
                </c:pt>
                <c:pt idx="3">
                  <c:v>132558.017</c:v>
                </c:pt>
                <c:pt idx="4">
                  <c:v>134941.58</c:v>
                </c:pt>
                <c:pt idx="5">
                  <c:v>133251.724</c:v>
                </c:pt>
                <c:pt idx="6">
                  <c:v>134742.041</c:v>
                </c:pt>
              </c:numCache>
            </c:numRef>
          </c:val>
          <c:smooth val="0"/>
        </c:ser>
        <c:marker val="1"/>
        <c:axId val="31034100"/>
        <c:axId val="10871445"/>
      </c:lineChart>
      <c:catAx>
        <c:axId val="31034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71445"/>
        <c:crosses val="autoZero"/>
        <c:auto val="1"/>
        <c:lblOffset val="100"/>
        <c:tickLblSkip val="1"/>
        <c:noMultiLvlLbl val="0"/>
      </c:catAx>
      <c:valAx>
        <c:axId val="108714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0341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247055.203</c:v>
                </c:pt>
                <c:pt idx="2">
                  <c:v>281831.487</c:v>
                </c:pt>
                <c:pt idx="3">
                  <c:v>326677.217</c:v>
                </c:pt>
                <c:pt idx="4">
                  <c:v>322512.751</c:v>
                </c:pt>
                <c:pt idx="5">
                  <c:v>369976.335</c:v>
                </c:pt>
                <c:pt idx="6">
                  <c:v>354558.617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65012266"/>
        <c:axId val="48239483"/>
      </c:lineChart>
      <c:catAx>
        <c:axId val="65012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39483"/>
        <c:crosses val="autoZero"/>
        <c:auto val="1"/>
        <c:lblOffset val="100"/>
        <c:tickLblSkip val="1"/>
        <c:noMultiLvlLbl val="0"/>
      </c:catAx>
      <c:valAx>
        <c:axId val="48239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122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1214954.624</c:v>
                </c:pt>
                <c:pt idx="1">
                  <c:v>1185121.125</c:v>
                </c:pt>
                <c:pt idx="2">
                  <c:v>1351435.936</c:v>
                </c:pt>
                <c:pt idx="3">
                  <c:v>1610250.987</c:v>
                </c:pt>
                <c:pt idx="4">
                  <c:v>1428957.651</c:v>
                </c:pt>
                <c:pt idx="5">
                  <c:v>1456858.164</c:v>
                </c:pt>
                <c:pt idx="6">
                  <c:v>1359535.12</c:v>
                </c:pt>
              </c:numCache>
            </c:numRef>
          </c:val>
          <c:smooth val="0"/>
        </c:ser>
        <c:marker val="1"/>
        <c:axId val="30734142"/>
        <c:axId val="8171823"/>
      </c:lineChart>
      <c:catAx>
        <c:axId val="30734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171823"/>
        <c:crosses val="autoZero"/>
        <c:auto val="1"/>
        <c:lblOffset val="100"/>
        <c:tickLblSkip val="1"/>
        <c:noMultiLvlLbl val="0"/>
      </c:catAx>
      <c:valAx>
        <c:axId val="817182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341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542910.863</c:v>
                </c:pt>
                <c:pt idx="1">
                  <c:v>569874.439</c:v>
                </c:pt>
                <c:pt idx="2">
                  <c:v>711448.277</c:v>
                </c:pt>
                <c:pt idx="3">
                  <c:v>709884.162</c:v>
                </c:pt>
                <c:pt idx="4">
                  <c:v>714240.587</c:v>
                </c:pt>
                <c:pt idx="5">
                  <c:v>760074.718</c:v>
                </c:pt>
                <c:pt idx="6">
                  <c:v>718121.212</c:v>
                </c:pt>
              </c:numCache>
            </c:numRef>
          </c:val>
          <c:smooth val="0"/>
        </c:ser>
        <c:marker val="1"/>
        <c:axId val="6437544"/>
        <c:axId val="57937897"/>
      </c:lineChart>
      <c:catAx>
        <c:axId val="6437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37897"/>
        <c:crosses val="autoZero"/>
        <c:auto val="1"/>
        <c:lblOffset val="100"/>
        <c:tickLblSkip val="1"/>
        <c:noMultiLvlLbl val="0"/>
      </c:catAx>
      <c:valAx>
        <c:axId val="5793789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754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1488686.388</c:v>
                </c:pt>
                <c:pt idx="1">
                  <c:v>1633123.562</c:v>
                </c:pt>
                <c:pt idx="2">
                  <c:v>1953152.392</c:v>
                </c:pt>
                <c:pt idx="3">
                  <c:v>1789575.386</c:v>
                </c:pt>
                <c:pt idx="4">
                  <c:v>1675159.134</c:v>
                </c:pt>
                <c:pt idx="5">
                  <c:v>1795431.394</c:v>
                </c:pt>
                <c:pt idx="6">
                  <c:v>1909855.092</c:v>
                </c:pt>
              </c:numCache>
            </c:numRef>
          </c:val>
          <c:smooth val="0"/>
        </c:ser>
        <c:marker val="1"/>
        <c:axId val="51679026"/>
        <c:axId val="62458051"/>
      </c:lineChart>
      <c:catAx>
        <c:axId val="51679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58051"/>
        <c:crosses val="autoZero"/>
        <c:auto val="1"/>
        <c:lblOffset val="100"/>
        <c:tickLblSkip val="1"/>
        <c:noMultiLvlLbl val="0"/>
      </c:catAx>
      <c:valAx>
        <c:axId val="6245805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7902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715255.098</c:v>
                </c:pt>
                <c:pt idx="1">
                  <c:v>740462.837</c:v>
                </c:pt>
                <c:pt idx="2">
                  <c:v>915084.278</c:v>
                </c:pt>
                <c:pt idx="3">
                  <c:v>863508.816</c:v>
                </c:pt>
                <c:pt idx="4">
                  <c:v>842468.706</c:v>
                </c:pt>
                <c:pt idx="5">
                  <c:v>852512.84</c:v>
                </c:pt>
                <c:pt idx="6">
                  <c:v>827590.619</c:v>
                </c:pt>
              </c:numCache>
            </c:numRef>
          </c:val>
          <c:smooth val="0"/>
        </c:ser>
        <c:marker val="1"/>
        <c:axId val="25251548"/>
        <c:axId val="25937341"/>
      </c:lineChart>
      <c:catAx>
        <c:axId val="2525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37341"/>
        <c:crosses val="autoZero"/>
        <c:auto val="1"/>
        <c:lblOffset val="100"/>
        <c:tickLblSkip val="1"/>
        <c:noMultiLvlLbl val="0"/>
      </c:catAx>
      <c:valAx>
        <c:axId val="2593734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154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1299298.768</c:v>
                </c:pt>
                <c:pt idx="1">
                  <c:v>1291138.644</c:v>
                </c:pt>
                <c:pt idx="2">
                  <c:v>1417715.493</c:v>
                </c:pt>
                <c:pt idx="3">
                  <c:v>1398641.211</c:v>
                </c:pt>
                <c:pt idx="4">
                  <c:v>1291903.945</c:v>
                </c:pt>
                <c:pt idx="5">
                  <c:v>1480259.861</c:v>
                </c:pt>
                <c:pt idx="6">
                  <c:v>1625258.274</c:v>
                </c:pt>
              </c:numCache>
            </c:numRef>
          </c:val>
          <c:smooth val="0"/>
        </c:ser>
        <c:marker val="1"/>
        <c:axId val="32109478"/>
        <c:axId val="20549847"/>
      </c:lineChart>
      <c:catAx>
        <c:axId val="3210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549847"/>
        <c:crosses val="autoZero"/>
        <c:auto val="1"/>
        <c:lblOffset val="100"/>
        <c:tickLblSkip val="1"/>
        <c:noMultiLvlLbl val="0"/>
      </c:catAx>
      <c:valAx>
        <c:axId val="2054984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094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506699.456</c:v>
                </c:pt>
                <c:pt idx="1">
                  <c:v>540738.565</c:v>
                </c:pt>
                <c:pt idx="2">
                  <c:v>608083.789</c:v>
                </c:pt>
                <c:pt idx="3">
                  <c:v>612627.428</c:v>
                </c:pt>
                <c:pt idx="4">
                  <c:v>591949.164</c:v>
                </c:pt>
                <c:pt idx="5">
                  <c:v>619635.039</c:v>
                </c:pt>
                <c:pt idx="6">
                  <c:v>581316.951</c:v>
                </c:pt>
              </c:numCache>
            </c:numRef>
          </c:val>
          <c:smooth val="0"/>
        </c:ser>
        <c:marker val="1"/>
        <c:axId val="50730896"/>
        <c:axId val="53924881"/>
      </c:lineChart>
      <c:catAx>
        <c:axId val="50730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924881"/>
        <c:crosses val="autoZero"/>
        <c:auto val="1"/>
        <c:lblOffset val="100"/>
        <c:tickLblSkip val="1"/>
        <c:noMultiLvlLbl val="0"/>
      </c:catAx>
      <c:valAx>
        <c:axId val="539248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3089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227695.31</c:v>
                </c:pt>
                <c:pt idx="1">
                  <c:v>230293.576</c:v>
                </c:pt>
                <c:pt idx="2">
                  <c:v>278516.796</c:v>
                </c:pt>
                <c:pt idx="3">
                  <c:v>285020.972</c:v>
                </c:pt>
                <c:pt idx="4">
                  <c:v>296321.853</c:v>
                </c:pt>
                <c:pt idx="5">
                  <c:v>279323.435</c:v>
                </c:pt>
                <c:pt idx="6">
                  <c:v>283038.006</c:v>
                </c:pt>
              </c:numCache>
            </c:numRef>
          </c:val>
          <c:smooth val="0"/>
        </c:ser>
        <c:marker val="1"/>
        <c:axId val="15561882"/>
        <c:axId val="5839211"/>
      </c:lineChart>
      <c:catAx>
        <c:axId val="1556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839211"/>
        <c:crosses val="autoZero"/>
        <c:auto val="1"/>
        <c:lblOffset val="100"/>
        <c:tickLblSkip val="1"/>
        <c:noMultiLvlLbl val="0"/>
      </c:catAx>
      <c:valAx>
        <c:axId val="58392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6188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86201.291</c:v>
                </c:pt>
                <c:pt idx="1">
                  <c:v>115895.843</c:v>
                </c:pt>
                <c:pt idx="2">
                  <c:v>147591.032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115328.148</c:v>
                </c:pt>
              </c:numCache>
            </c:numRef>
          </c:val>
          <c:smooth val="0"/>
        </c:ser>
        <c:marker val="1"/>
        <c:axId val="52552900"/>
        <c:axId val="3214053"/>
      </c:lineChart>
      <c:catAx>
        <c:axId val="52552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4053"/>
        <c:crosses val="autoZero"/>
        <c:auto val="1"/>
        <c:lblOffset val="100"/>
        <c:tickLblSkip val="1"/>
        <c:noMultiLvlLbl val="0"/>
      </c:catAx>
      <c:valAx>
        <c:axId val="3214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529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974022.188</c:v>
                </c:pt>
                <c:pt idx="1">
                  <c:v>1290081.294</c:v>
                </c:pt>
                <c:pt idx="2">
                  <c:v>1386817.118</c:v>
                </c:pt>
                <c:pt idx="3">
                  <c:v>1459724.519</c:v>
                </c:pt>
                <c:pt idx="4">
                  <c:v>1335739.509</c:v>
                </c:pt>
                <c:pt idx="5">
                  <c:v>1304599.565</c:v>
                </c:pt>
                <c:pt idx="6">
                  <c:v>1244383.503</c:v>
                </c:pt>
              </c:numCache>
            </c:numRef>
          </c:val>
          <c:smooth val="0"/>
        </c:ser>
        <c:marker val="1"/>
        <c:axId val="28926478"/>
        <c:axId val="59011711"/>
      </c:lineChart>
      <c:catAx>
        <c:axId val="2892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11711"/>
        <c:crosses val="autoZero"/>
        <c:auto val="1"/>
        <c:lblOffset val="100"/>
        <c:tickLblSkip val="1"/>
        <c:noMultiLvlLbl val="0"/>
      </c:catAx>
      <c:valAx>
        <c:axId val="5901171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2647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247055.203</c:v>
                </c:pt>
                <c:pt idx="2">
                  <c:v>281831.487</c:v>
                </c:pt>
                <c:pt idx="3">
                  <c:v>326677.217</c:v>
                </c:pt>
                <c:pt idx="4">
                  <c:v>322512.751</c:v>
                </c:pt>
                <c:pt idx="5">
                  <c:v>369976.335</c:v>
                </c:pt>
                <c:pt idx="6">
                  <c:v>354558.617</c:v>
                </c:pt>
              </c:numCache>
            </c:numRef>
          </c:val>
          <c:smooth val="0"/>
        </c:ser>
        <c:marker val="1"/>
        <c:axId val="61343352"/>
        <c:axId val="15219257"/>
      </c:lineChart>
      <c:catAx>
        <c:axId val="6134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19257"/>
        <c:crosses val="autoZero"/>
        <c:auto val="1"/>
        <c:lblOffset val="100"/>
        <c:tickLblSkip val="1"/>
        <c:noMultiLvlLbl val="0"/>
      </c:catAx>
      <c:valAx>
        <c:axId val="1521925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4335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9549767.335</c:v>
                </c:pt>
                <c:pt idx="1">
                  <c:v>10062024.502999999</c:v>
                </c:pt>
                <c:pt idx="2">
                  <c:v>11815381.868000003</c:v>
                </c:pt>
                <c:pt idx="3">
                  <c:v>11874235.515999999</c:v>
                </c:pt>
                <c:pt idx="4">
                  <c:v>10942767.969000002</c:v>
                </c:pt>
                <c:pt idx="5">
                  <c:v>11387886.916</c:v>
                </c:pt>
                <c:pt idx="6">
                  <c:v>11537767.965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31502164"/>
        <c:axId val="15084021"/>
      </c:lineChart>
      <c:catAx>
        <c:axId val="3150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84021"/>
        <c:crosses val="autoZero"/>
        <c:auto val="1"/>
        <c:lblOffset val="100"/>
        <c:tickLblSkip val="1"/>
        <c:noMultiLvlLbl val="0"/>
      </c:catAx>
      <c:valAx>
        <c:axId val="15084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021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166666.687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</c:numCache>
            </c:numRef>
          </c:val>
          <c:smooth val="0"/>
        </c:ser>
        <c:marker val="1"/>
        <c:axId val="2755586"/>
        <c:axId val="24800275"/>
      </c:lineChart>
      <c:catAx>
        <c:axId val="275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00275"/>
        <c:crosses val="autoZero"/>
        <c:auto val="1"/>
        <c:lblOffset val="100"/>
        <c:tickLblSkip val="1"/>
        <c:noMultiLvlLbl val="0"/>
      </c:catAx>
      <c:valAx>
        <c:axId val="2480027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558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1392443.846</c:v>
                </c:pt>
                <c:pt idx="1">
                  <c:v>1348334.073</c:v>
                </c:pt>
                <c:pt idx="2">
                  <c:v>1478420.922</c:v>
                </c:pt>
                <c:pt idx="3">
                  <c:v>1325383.501</c:v>
                </c:pt>
                <c:pt idx="4">
                  <c:v>1380862.961</c:v>
                </c:pt>
                <c:pt idx="5">
                  <c:v>1368449.9</c:v>
                </c:pt>
                <c:pt idx="6">
                  <c:v>1365406.175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1538462"/>
        <c:axId val="13846159"/>
      </c:lineChart>
      <c:catAx>
        <c:axId val="153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46159"/>
        <c:crosses val="autoZero"/>
        <c:auto val="1"/>
        <c:lblOffset val="100"/>
        <c:tickLblSkip val="1"/>
        <c:noMultiLvlLbl val="0"/>
      </c:catAx>
      <c:valAx>
        <c:axId val="138461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84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9549767.335</c:v>
                </c:pt>
                <c:pt idx="1">
                  <c:v>10062024.502999999</c:v>
                </c:pt>
                <c:pt idx="2">
                  <c:v>11815381.868000003</c:v>
                </c:pt>
                <c:pt idx="3">
                  <c:v>11874235.515999999</c:v>
                </c:pt>
                <c:pt idx="4">
                  <c:v>10942767.969000002</c:v>
                </c:pt>
                <c:pt idx="5">
                  <c:v>11387886.916</c:v>
                </c:pt>
                <c:pt idx="6">
                  <c:v>11537767.965</c:v>
                </c:pt>
              </c:numCache>
            </c:numRef>
          </c:val>
          <c:smooth val="0"/>
        </c:ser>
        <c:marker val="1"/>
        <c:axId val="57506568"/>
        <c:axId val="47797065"/>
      </c:lineChart>
      <c:catAx>
        <c:axId val="5750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97065"/>
        <c:crosses val="autoZero"/>
        <c:auto val="1"/>
        <c:lblOffset val="100"/>
        <c:tickLblSkip val="1"/>
        <c:noMultiLvlLbl val="0"/>
      </c:catAx>
      <c:valAx>
        <c:axId val="47797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065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77169832.07200001</c:v>
                </c:pt>
              </c:numCache>
            </c:numRef>
          </c:val>
        </c:ser>
        <c:axId val="27520402"/>
        <c:axId val="46357027"/>
      </c:barChart>
      <c:catAx>
        <c:axId val="2752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357027"/>
        <c:crosses val="autoZero"/>
        <c:auto val="1"/>
        <c:lblOffset val="100"/>
        <c:tickLblSkip val="1"/>
        <c:noMultiLvlLbl val="0"/>
      </c:catAx>
      <c:valAx>
        <c:axId val="46357027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752040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439098.961</c:v>
                </c:pt>
                <c:pt idx="3">
                  <c:v>379767.947</c:v>
                </c:pt>
                <c:pt idx="4">
                  <c:v>461923.133</c:v>
                </c:pt>
                <c:pt idx="5">
                  <c:v>476009.673</c:v>
                </c:pt>
                <c:pt idx="6">
                  <c:v>456146.407</c:v>
                </c:pt>
              </c:numCache>
            </c:numRef>
          </c:val>
          <c:smooth val="0"/>
        </c:ser>
        <c:marker val="1"/>
        <c:axId val="14560060"/>
        <c:axId val="63931677"/>
      </c:lineChart>
      <c:catAx>
        <c:axId val="14560060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31677"/>
        <c:crosses val="autoZero"/>
        <c:auto val="1"/>
        <c:lblOffset val="100"/>
        <c:tickLblSkip val="1"/>
        <c:noMultiLvlLbl val="0"/>
      </c:catAx>
      <c:valAx>
        <c:axId val="6393167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6006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439098.961</c:v>
                </c:pt>
                <c:pt idx="3">
                  <c:v>379767.947</c:v>
                </c:pt>
                <c:pt idx="4">
                  <c:v>461923.133</c:v>
                </c:pt>
                <c:pt idx="5">
                  <c:v>476009.673</c:v>
                </c:pt>
                <c:pt idx="6">
                  <c:v>456146.407</c:v>
                </c:pt>
              </c:numCache>
            </c:numRef>
          </c:val>
          <c:smooth val="0"/>
        </c:ser>
        <c:marker val="1"/>
        <c:axId val="38514182"/>
        <c:axId val="11083319"/>
      </c:lineChart>
      <c:catAx>
        <c:axId val="385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83319"/>
        <c:crosses val="autoZero"/>
        <c:auto val="1"/>
        <c:lblOffset val="100"/>
        <c:tickLblSkip val="1"/>
        <c:noMultiLvlLbl val="0"/>
      </c:catAx>
      <c:valAx>
        <c:axId val="110833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141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83338.521</c:v>
                </c:pt>
                <c:pt idx="4">
                  <c:v>84849.052</c:v>
                </c:pt>
                <c:pt idx="5">
                  <c:v>87638.248</c:v>
                </c:pt>
                <c:pt idx="6">
                  <c:v>86227.736</c:v>
                </c:pt>
              </c:numCache>
            </c:numRef>
          </c:val>
          <c:smooth val="0"/>
        </c:ser>
        <c:marker val="1"/>
        <c:axId val="32641008"/>
        <c:axId val="25333617"/>
      </c:line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5333617"/>
        <c:crosses val="autoZero"/>
        <c:auto val="1"/>
        <c:lblOffset val="100"/>
        <c:tickLblSkip val="1"/>
        <c:noMultiLvlLbl val="0"/>
      </c:catAx>
      <c:valAx>
        <c:axId val="253336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26410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12" sqref="A12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160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27</v>
      </c>
      <c r="C6" s="169"/>
      <c r="D6" s="169"/>
      <c r="E6" s="171"/>
      <c r="F6" s="168" t="s">
        <v>161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1097997.369</v>
      </c>
      <c r="C8" s="86">
        <v>1365406.175</v>
      </c>
      <c r="D8" s="87">
        <f aca="true" t="shared" si="0" ref="D8:D41">(C8-B8)/B8*100</f>
        <v>24.354230123842864</v>
      </c>
      <c r="E8" s="87">
        <f aca="true" t="shared" si="1" ref="E8:E41">C8/C$43*100</f>
        <v>11.83423153544066</v>
      </c>
      <c r="F8" s="86">
        <v>7950762.337</v>
      </c>
      <c r="G8" s="86">
        <v>9659301.378</v>
      </c>
      <c r="H8" s="87">
        <f aca="true" t="shared" si="2" ref="H8:H43">(G8-F8)/F8*100</f>
        <v>21.488996508536943</v>
      </c>
      <c r="I8" s="87">
        <f aca="true" t="shared" si="3" ref="I8:I43">G8/G$43*100</f>
        <v>12.516939740114767</v>
      </c>
      <c r="J8" s="86">
        <v>14231130.641999997</v>
      </c>
      <c r="K8" s="86">
        <v>16677713.546</v>
      </c>
      <c r="L8" s="87">
        <f aca="true" t="shared" si="4" ref="L8:L43">(K8-J8)/J8*100</f>
        <v>17.19176758014898</v>
      </c>
      <c r="M8" s="88">
        <f aca="true" t="shared" si="5" ref="M8:M43">K8/K$43*100</f>
        <v>13.155777439986153</v>
      </c>
    </row>
    <row r="9" spans="1:13" ht="15.75">
      <c r="A9" s="89" t="s">
        <v>78</v>
      </c>
      <c r="B9" s="90">
        <v>780072.529</v>
      </c>
      <c r="C9" s="90">
        <v>955348.816</v>
      </c>
      <c r="D9" s="91">
        <f t="shared" si="0"/>
        <v>22.469229524681804</v>
      </c>
      <c r="E9" s="91">
        <f t="shared" si="1"/>
        <v>8.280187458250726</v>
      </c>
      <c r="F9" s="90">
        <v>5830620.2069999995</v>
      </c>
      <c r="G9" s="90">
        <v>6977564.376999999</v>
      </c>
      <c r="H9" s="91">
        <f t="shared" si="2"/>
        <v>19.67104920713283</v>
      </c>
      <c r="I9" s="91">
        <f t="shared" si="3"/>
        <v>9.041829157396483</v>
      </c>
      <c r="J9" s="90">
        <v>10582804.420999998</v>
      </c>
      <c r="K9" s="90">
        <v>12240277.244999997</v>
      </c>
      <c r="L9" s="91">
        <f t="shared" si="4"/>
        <v>15.661943262515477</v>
      </c>
      <c r="M9" s="92">
        <f t="shared" si="5"/>
        <v>9.655422057393984</v>
      </c>
    </row>
    <row r="10" spans="1:13" ht="14.25">
      <c r="A10" s="93" t="s">
        <v>154</v>
      </c>
      <c r="B10" s="94">
        <v>333063.033</v>
      </c>
      <c r="C10" s="94">
        <v>456146.407</v>
      </c>
      <c r="D10" s="95">
        <f t="shared" si="0"/>
        <v>36.954979029449966</v>
      </c>
      <c r="E10" s="95">
        <f t="shared" si="1"/>
        <v>3.953506504756616</v>
      </c>
      <c r="F10" s="94">
        <v>2316869.675</v>
      </c>
      <c r="G10" s="94">
        <v>2982435.5840000003</v>
      </c>
      <c r="H10" s="95">
        <f t="shared" si="2"/>
        <v>28.726946369998153</v>
      </c>
      <c r="I10" s="95">
        <f t="shared" si="3"/>
        <v>3.8647687884267605</v>
      </c>
      <c r="J10" s="94">
        <v>3917425.782</v>
      </c>
      <c r="K10" s="94">
        <v>4756575.079</v>
      </c>
      <c r="L10" s="95">
        <f t="shared" si="4"/>
        <v>21.42093669919079</v>
      </c>
      <c r="M10" s="96">
        <f t="shared" si="5"/>
        <v>3.752099647431404</v>
      </c>
    </row>
    <row r="11" spans="1:13" ht="14.25">
      <c r="A11" s="93" t="s">
        <v>4</v>
      </c>
      <c r="B11" s="94">
        <v>112868.3</v>
      </c>
      <c r="C11" s="94">
        <v>132196.024</v>
      </c>
      <c r="D11" s="95">
        <f t="shared" si="0"/>
        <v>17.124138487068556</v>
      </c>
      <c r="E11" s="95">
        <f t="shared" si="1"/>
        <v>1.1457677464221738</v>
      </c>
      <c r="F11" s="94">
        <v>1213199.507</v>
      </c>
      <c r="G11" s="94">
        <v>1330678.015</v>
      </c>
      <c r="H11" s="95">
        <f t="shared" si="2"/>
        <v>9.683362655702094</v>
      </c>
      <c r="I11" s="95">
        <f t="shared" si="3"/>
        <v>1.7243500203012851</v>
      </c>
      <c r="J11" s="94">
        <v>2094124.1380000003</v>
      </c>
      <c r="K11" s="94">
        <v>2288030.253</v>
      </c>
      <c r="L11" s="95">
        <f t="shared" si="4"/>
        <v>9.259532970437483</v>
      </c>
      <c r="M11" s="96">
        <f t="shared" si="5"/>
        <v>1.8048527276475868</v>
      </c>
    </row>
    <row r="12" spans="1:13" ht="14.25">
      <c r="A12" s="93" t="s">
        <v>5</v>
      </c>
      <c r="B12" s="94">
        <v>90921.217</v>
      </c>
      <c r="C12" s="94">
        <v>86227.736</v>
      </c>
      <c r="D12" s="95">
        <f t="shared" si="0"/>
        <v>-5.1621405375601155</v>
      </c>
      <c r="E12" s="95">
        <f t="shared" si="1"/>
        <v>0.7473519684359504</v>
      </c>
      <c r="F12" s="94">
        <v>580661.62</v>
      </c>
      <c r="G12" s="94">
        <v>606308.437</v>
      </c>
      <c r="H12" s="95">
        <f t="shared" si="2"/>
        <v>4.416826619262358</v>
      </c>
      <c r="I12" s="95">
        <f t="shared" si="3"/>
        <v>0.7856806484097436</v>
      </c>
      <c r="J12" s="94">
        <v>1072465.834</v>
      </c>
      <c r="K12" s="94">
        <v>1143349.682</v>
      </c>
      <c r="L12" s="95">
        <f t="shared" si="4"/>
        <v>6.609427149359426</v>
      </c>
      <c r="M12" s="96">
        <f t="shared" si="5"/>
        <v>0.9019014453620081</v>
      </c>
    </row>
    <row r="13" spans="1:13" ht="14.25">
      <c r="A13" s="93" t="s">
        <v>6</v>
      </c>
      <c r="B13" s="94">
        <v>79910.657</v>
      </c>
      <c r="C13" s="94">
        <v>85097.519</v>
      </c>
      <c r="D13" s="95">
        <f t="shared" si="0"/>
        <v>6.4908263737588765</v>
      </c>
      <c r="E13" s="95">
        <f t="shared" si="1"/>
        <v>0.7375561656131815</v>
      </c>
      <c r="F13" s="94">
        <v>548964.554</v>
      </c>
      <c r="G13" s="94">
        <v>669032.869</v>
      </c>
      <c r="H13" s="95">
        <f t="shared" si="2"/>
        <v>21.871779175017544</v>
      </c>
      <c r="I13" s="95">
        <f t="shared" si="3"/>
        <v>0.8669616753549334</v>
      </c>
      <c r="J13" s="94">
        <v>1109357.846</v>
      </c>
      <c r="K13" s="94">
        <v>1359045.6010000003</v>
      </c>
      <c r="L13" s="95">
        <f t="shared" si="4"/>
        <v>22.507413266178887</v>
      </c>
      <c r="M13" s="96">
        <f t="shared" si="5"/>
        <v>1.0720475206768625</v>
      </c>
    </row>
    <row r="14" spans="1:13" ht="14.25">
      <c r="A14" s="93" t="s">
        <v>7</v>
      </c>
      <c r="B14" s="94">
        <v>105361.395</v>
      </c>
      <c r="C14" s="94">
        <v>119218.282</v>
      </c>
      <c r="D14" s="95">
        <f t="shared" si="0"/>
        <v>13.151768728954282</v>
      </c>
      <c r="E14" s="95">
        <f t="shared" si="1"/>
        <v>1.03328722125155</v>
      </c>
      <c r="F14" s="94">
        <v>691678.732</v>
      </c>
      <c r="G14" s="94">
        <v>858116.004</v>
      </c>
      <c r="H14" s="95">
        <f t="shared" si="2"/>
        <v>24.062800300183294</v>
      </c>
      <c r="I14" s="95">
        <f t="shared" si="3"/>
        <v>1.111983764846568</v>
      </c>
      <c r="J14" s="94">
        <v>1402414.209</v>
      </c>
      <c r="K14" s="94">
        <v>1699219.1759999995</v>
      </c>
      <c r="L14" s="95">
        <f t="shared" si="4"/>
        <v>21.163859086370643</v>
      </c>
      <c r="M14" s="96">
        <f t="shared" si="5"/>
        <v>1.340384534100251</v>
      </c>
    </row>
    <row r="15" spans="1:13" ht="14.25">
      <c r="A15" s="93" t="s">
        <v>8</v>
      </c>
      <c r="B15" s="94">
        <v>12091.718</v>
      </c>
      <c r="C15" s="94">
        <v>15038.915</v>
      </c>
      <c r="D15" s="95">
        <f t="shared" si="0"/>
        <v>24.373682879471716</v>
      </c>
      <c r="E15" s="95">
        <f t="shared" si="1"/>
        <v>0.1303450983380909</v>
      </c>
      <c r="F15" s="94">
        <v>121003.78</v>
      </c>
      <c r="G15" s="94">
        <v>107117.106</v>
      </c>
      <c r="H15" s="95">
        <f t="shared" si="2"/>
        <v>-11.476231568964208</v>
      </c>
      <c r="I15" s="95">
        <f t="shared" si="3"/>
        <v>0.1388069704493577</v>
      </c>
      <c r="J15" s="94">
        <v>217106.87500000003</v>
      </c>
      <c r="K15" s="94">
        <v>174225.27600000004</v>
      </c>
      <c r="L15" s="95">
        <f t="shared" si="4"/>
        <v>-19.751377748862158</v>
      </c>
      <c r="M15" s="96">
        <f t="shared" si="5"/>
        <v>0.13743304495272937</v>
      </c>
    </row>
    <row r="16" spans="1:13" ht="14.25">
      <c r="A16" s="93" t="s">
        <v>153</v>
      </c>
      <c r="B16" s="94">
        <v>42974.023</v>
      </c>
      <c r="C16" s="94">
        <v>57532.543</v>
      </c>
      <c r="D16" s="95">
        <f t="shared" si="0"/>
        <v>33.87748919853279</v>
      </c>
      <c r="E16" s="95">
        <f t="shared" si="1"/>
        <v>0.49864534608882644</v>
      </c>
      <c r="F16" s="94">
        <v>322333.174</v>
      </c>
      <c r="G16" s="94">
        <v>374858.233</v>
      </c>
      <c r="H16" s="95">
        <f t="shared" si="2"/>
        <v>16.295269378633677</v>
      </c>
      <c r="I16" s="95">
        <f t="shared" si="3"/>
        <v>0.48575748182301937</v>
      </c>
      <c r="J16" s="94">
        <v>715549.216</v>
      </c>
      <c r="K16" s="94">
        <v>750955.974</v>
      </c>
      <c r="L16" s="95">
        <f t="shared" si="4"/>
        <v>4.9481932490860325</v>
      </c>
      <c r="M16" s="96">
        <f t="shared" si="5"/>
        <v>0.5923719479845314</v>
      </c>
    </row>
    <row r="17" spans="1:13" ht="14.25">
      <c r="A17" s="93" t="s">
        <v>159</v>
      </c>
      <c r="B17" s="94">
        <v>2882.186</v>
      </c>
      <c r="C17" s="94">
        <v>3891.39</v>
      </c>
      <c r="D17" s="95">
        <f t="shared" si="0"/>
        <v>35.015228024839466</v>
      </c>
      <c r="E17" s="95">
        <f t="shared" si="1"/>
        <v>0.03372740734433725</v>
      </c>
      <c r="F17" s="94">
        <v>35909.16700000001</v>
      </c>
      <c r="G17" s="94">
        <v>49018.128000000004</v>
      </c>
      <c r="H17" s="95">
        <f t="shared" si="2"/>
        <v>36.50588998625335</v>
      </c>
      <c r="I17" s="95">
        <f t="shared" si="3"/>
        <v>0.06351980648897322</v>
      </c>
      <c r="J17" s="94">
        <v>54360.524000000005</v>
      </c>
      <c r="K17" s="94">
        <v>68876.202</v>
      </c>
      <c r="L17" s="95">
        <f t="shared" si="4"/>
        <v>26.70260867978388</v>
      </c>
      <c r="M17" s="96">
        <f t="shared" si="5"/>
        <v>0.054331187660964106</v>
      </c>
    </row>
    <row r="18" spans="1:13" ht="15.75">
      <c r="A18" s="89" t="s">
        <v>79</v>
      </c>
      <c r="B18" s="90">
        <v>79159.925</v>
      </c>
      <c r="C18" s="90">
        <v>120989.737</v>
      </c>
      <c r="D18" s="91">
        <f t="shared" si="0"/>
        <v>52.84215719001754</v>
      </c>
      <c r="E18" s="91">
        <f t="shared" si="1"/>
        <v>1.0486407541478062</v>
      </c>
      <c r="F18" s="90">
        <v>518243.24499999994</v>
      </c>
      <c r="G18" s="90">
        <v>774632.354</v>
      </c>
      <c r="H18" s="91">
        <f t="shared" si="2"/>
        <v>49.472735336859074</v>
      </c>
      <c r="I18" s="91">
        <f t="shared" si="3"/>
        <v>1.0038020469932634</v>
      </c>
      <c r="J18" s="90">
        <v>877566.8340000001</v>
      </c>
      <c r="K18" s="90">
        <v>1214818.183</v>
      </c>
      <c r="L18" s="91">
        <f t="shared" si="4"/>
        <v>38.43027515782345</v>
      </c>
      <c r="M18" s="92">
        <f t="shared" si="5"/>
        <v>0.9582775001810413</v>
      </c>
    </row>
    <row r="19" spans="1:13" ht="14.25">
      <c r="A19" s="93" t="s">
        <v>114</v>
      </c>
      <c r="B19" s="94">
        <v>79159.925</v>
      </c>
      <c r="C19" s="94">
        <v>120989.737</v>
      </c>
      <c r="D19" s="95">
        <f t="shared" si="0"/>
        <v>52.84215719001754</v>
      </c>
      <c r="E19" s="95">
        <f t="shared" si="1"/>
        <v>1.0486407541478062</v>
      </c>
      <c r="F19" s="94">
        <v>518243.24499999994</v>
      </c>
      <c r="G19" s="94">
        <v>774632.354</v>
      </c>
      <c r="H19" s="95">
        <f t="shared" si="2"/>
        <v>49.472735336859074</v>
      </c>
      <c r="I19" s="95">
        <f t="shared" si="3"/>
        <v>1.0038020469932634</v>
      </c>
      <c r="J19" s="94">
        <v>877566.8340000001</v>
      </c>
      <c r="K19" s="94">
        <v>1214818.183</v>
      </c>
      <c r="L19" s="95">
        <f t="shared" si="4"/>
        <v>38.43027515782345</v>
      </c>
      <c r="M19" s="96">
        <f t="shared" si="5"/>
        <v>0.9582775001810413</v>
      </c>
    </row>
    <row r="20" spans="1:13" ht="15.75">
      <c r="A20" s="89" t="s">
        <v>80</v>
      </c>
      <c r="B20" s="90">
        <v>238764.915</v>
      </c>
      <c r="C20" s="90">
        <v>289067.622</v>
      </c>
      <c r="D20" s="91">
        <f t="shared" si="0"/>
        <v>21.067880513349277</v>
      </c>
      <c r="E20" s="91">
        <f t="shared" si="1"/>
        <v>2.5054033230421267</v>
      </c>
      <c r="F20" s="90">
        <v>1601898.886</v>
      </c>
      <c r="G20" s="90">
        <v>1907104.6449999996</v>
      </c>
      <c r="H20" s="91">
        <f t="shared" si="2"/>
        <v>19.052748064649048</v>
      </c>
      <c r="I20" s="91">
        <f t="shared" si="3"/>
        <v>2.4713085331333327</v>
      </c>
      <c r="J20" s="90">
        <v>2770759.3880000003</v>
      </c>
      <c r="K20" s="90">
        <v>3222618.117</v>
      </c>
      <c r="L20" s="91">
        <f t="shared" si="4"/>
        <v>16.308118668007552</v>
      </c>
      <c r="M20" s="92">
        <f t="shared" si="5"/>
        <v>2.5420778816223026</v>
      </c>
    </row>
    <row r="21" spans="1:13" ht="14.25">
      <c r="A21" s="93" t="s">
        <v>9</v>
      </c>
      <c r="B21" s="94">
        <v>238764.915</v>
      </c>
      <c r="C21" s="94">
        <v>289067.622</v>
      </c>
      <c r="D21" s="95">
        <f t="shared" si="0"/>
        <v>21.067880513349277</v>
      </c>
      <c r="E21" s="95">
        <f t="shared" si="1"/>
        <v>2.5054033230421267</v>
      </c>
      <c r="F21" s="94">
        <v>1601898.886</v>
      </c>
      <c r="G21" s="94">
        <v>1907104.6449999996</v>
      </c>
      <c r="H21" s="95">
        <f t="shared" si="2"/>
        <v>19.052748064649048</v>
      </c>
      <c r="I21" s="95">
        <f t="shared" si="3"/>
        <v>2.4713085331333327</v>
      </c>
      <c r="J21" s="94">
        <v>2770759.3880000003</v>
      </c>
      <c r="K21" s="94">
        <v>3222618.117</v>
      </c>
      <c r="L21" s="95">
        <f t="shared" si="4"/>
        <v>16.308118668007552</v>
      </c>
      <c r="M21" s="96">
        <f t="shared" si="5"/>
        <v>2.5420778816223026</v>
      </c>
    </row>
    <row r="22" spans="1:13" ht="16.5">
      <c r="A22" s="97" t="s">
        <v>10</v>
      </c>
      <c r="B22" s="98">
        <v>7940946.459</v>
      </c>
      <c r="C22" s="98">
        <v>9817803.173</v>
      </c>
      <c r="D22" s="99">
        <f t="shared" si="0"/>
        <v>23.635176533306492</v>
      </c>
      <c r="E22" s="99">
        <f t="shared" si="1"/>
        <v>85.0927423985511</v>
      </c>
      <c r="F22" s="98">
        <v>52643684.566</v>
      </c>
      <c r="G22" s="98">
        <v>65337622.00000001</v>
      </c>
      <c r="H22" s="99">
        <f t="shared" si="2"/>
        <v>24.112934986694313</v>
      </c>
      <c r="I22" s="99">
        <f t="shared" si="3"/>
        <v>84.6673113646788</v>
      </c>
      <c r="J22" s="98">
        <v>88941347.925</v>
      </c>
      <c r="K22" s="98">
        <v>105697029.086</v>
      </c>
      <c r="L22" s="99">
        <f t="shared" si="4"/>
        <v>18.839023189899557</v>
      </c>
      <c r="M22" s="100">
        <f t="shared" si="5"/>
        <v>83.37633254629586</v>
      </c>
    </row>
    <row r="23" spans="1:13" ht="15.75">
      <c r="A23" s="89" t="s">
        <v>81</v>
      </c>
      <c r="B23" s="90">
        <v>772182.59</v>
      </c>
      <c r="C23" s="90">
        <v>914926.373</v>
      </c>
      <c r="D23" s="91">
        <f t="shared" si="0"/>
        <v>18.485755163166793</v>
      </c>
      <c r="E23" s="91">
        <f t="shared" si="1"/>
        <v>7.929838559550197</v>
      </c>
      <c r="F23" s="90">
        <v>4959712.473999999</v>
      </c>
      <c r="G23" s="90">
        <v>6407759.722999999</v>
      </c>
      <c r="H23" s="91">
        <f t="shared" si="2"/>
        <v>29.196193460629228</v>
      </c>
      <c r="I23" s="91">
        <f t="shared" si="3"/>
        <v>8.303451686951338</v>
      </c>
      <c r="J23" s="90">
        <v>8489450.445</v>
      </c>
      <c r="K23" s="90">
        <v>10492104.082</v>
      </c>
      <c r="L23" s="91">
        <f t="shared" si="4"/>
        <v>23.589909028557855</v>
      </c>
      <c r="M23" s="92">
        <f t="shared" si="5"/>
        <v>8.276421453051514</v>
      </c>
    </row>
    <row r="24" spans="1:13" ht="14.25">
      <c r="A24" s="93" t="s">
        <v>11</v>
      </c>
      <c r="B24" s="94">
        <v>538674.706</v>
      </c>
      <c r="C24" s="94">
        <v>626058.29</v>
      </c>
      <c r="D24" s="95">
        <f t="shared" si="0"/>
        <v>16.221957895309092</v>
      </c>
      <c r="E24" s="95">
        <f t="shared" si="1"/>
        <v>5.426164678464307</v>
      </c>
      <c r="F24" s="94">
        <v>3642107.2189999996</v>
      </c>
      <c r="G24" s="94">
        <v>4727310.092</v>
      </c>
      <c r="H24" s="95">
        <f t="shared" si="2"/>
        <v>29.796016639454148</v>
      </c>
      <c r="I24" s="95">
        <f t="shared" si="3"/>
        <v>6.125852506183227</v>
      </c>
      <c r="J24" s="94">
        <v>6151537.2190000005</v>
      </c>
      <c r="K24" s="94">
        <v>7583628.75</v>
      </c>
      <c r="L24" s="95">
        <f t="shared" si="4"/>
        <v>23.28022216262883</v>
      </c>
      <c r="M24" s="96">
        <f t="shared" si="5"/>
        <v>5.982146878065847</v>
      </c>
    </row>
    <row r="25" spans="1:13" ht="14.25">
      <c r="A25" s="93" t="s">
        <v>12</v>
      </c>
      <c r="B25" s="94">
        <v>129508.098</v>
      </c>
      <c r="C25" s="94">
        <v>154126.041</v>
      </c>
      <c r="D25" s="95">
        <f t="shared" si="0"/>
        <v>19.00880592038345</v>
      </c>
      <c r="E25" s="95">
        <f t="shared" si="1"/>
        <v>1.3358393189007074</v>
      </c>
      <c r="F25" s="94">
        <v>660940.1830000001</v>
      </c>
      <c r="G25" s="94">
        <v>817122.39</v>
      </c>
      <c r="H25" s="95">
        <f t="shared" si="2"/>
        <v>23.630308917077887</v>
      </c>
      <c r="I25" s="95">
        <f t="shared" si="3"/>
        <v>1.0588624700357243</v>
      </c>
      <c r="J25" s="94">
        <v>1159680.831</v>
      </c>
      <c r="K25" s="94">
        <v>1423656.356</v>
      </c>
      <c r="L25" s="95">
        <f t="shared" si="4"/>
        <v>22.76277385497285</v>
      </c>
      <c r="M25" s="96">
        <f t="shared" si="5"/>
        <v>1.123014022209882</v>
      </c>
    </row>
    <row r="26" spans="1:13" ht="14.25">
      <c r="A26" s="93" t="s">
        <v>13</v>
      </c>
      <c r="B26" s="94">
        <v>103999.786</v>
      </c>
      <c r="C26" s="94">
        <v>134742.041</v>
      </c>
      <c r="D26" s="95">
        <f t="shared" si="0"/>
        <v>29.559921402145967</v>
      </c>
      <c r="E26" s="95">
        <f t="shared" si="1"/>
        <v>1.1678345535179948</v>
      </c>
      <c r="F26" s="94">
        <v>656665.07</v>
      </c>
      <c r="G26" s="94">
        <v>863327.24</v>
      </c>
      <c r="H26" s="95">
        <f t="shared" si="2"/>
        <v>31.471472968708397</v>
      </c>
      <c r="I26" s="95">
        <f t="shared" si="3"/>
        <v>1.1187367094365444</v>
      </c>
      <c r="J26" s="94">
        <v>1178232.3930000002</v>
      </c>
      <c r="K26" s="94">
        <v>1484818.9749999999</v>
      </c>
      <c r="L26" s="95">
        <f t="shared" si="4"/>
        <v>26.020892297772676</v>
      </c>
      <c r="M26" s="96">
        <f t="shared" si="5"/>
        <v>1.17126055198696</v>
      </c>
    </row>
    <row r="27" spans="1:13" ht="15.75">
      <c r="A27" s="89" t="s">
        <v>82</v>
      </c>
      <c r="B27" s="90">
        <v>1084858.713</v>
      </c>
      <c r="C27" s="90">
        <v>1359535.12</v>
      </c>
      <c r="D27" s="91">
        <f t="shared" si="0"/>
        <v>25.31909489305085</v>
      </c>
      <c r="E27" s="91">
        <f t="shared" si="1"/>
        <v>11.783346000059728</v>
      </c>
      <c r="F27" s="90">
        <v>6939339.977</v>
      </c>
      <c r="G27" s="90">
        <v>9607113.606999999</v>
      </c>
      <c r="H27" s="91">
        <f t="shared" si="2"/>
        <v>38.44419842293597</v>
      </c>
      <c r="I27" s="91">
        <f t="shared" si="3"/>
        <v>12.449312573385534</v>
      </c>
      <c r="J27" s="90">
        <v>11464496.159999998</v>
      </c>
      <c r="K27" s="90">
        <v>15321649.537</v>
      </c>
      <c r="L27" s="91">
        <f t="shared" si="4"/>
        <v>33.64433397830196</v>
      </c>
      <c r="M27" s="92">
        <f t="shared" si="5"/>
        <v>12.086081870052459</v>
      </c>
    </row>
    <row r="28" spans="1:13" ht="15">
      <c r="A28" s="93" t="s">
        <v>14</v>
      </c>
      <c r="B28" s="94">
        <v>1084858.713</v>
      </c>
      <c r="C28" s="94">
        <v>1359535.12</v>
      </c>
      <c r="D28" s="95">
        <f t="shared" si="0"/>
        <v>25.31909489305085</v>
      </c>
      <c r="E28" s="95">
        <f t="shared" si="1"/>
        <v>11.783346000059728</v>
      </c>
      <c r="F28" s="94">
        <v>6939339.977</v>
      </c>
      <c r="G28" s="101">
        <v>9607113.606999999</v>
      </c>
      <c r="H28" s="95">
        <f t="shared" si="2"/>
        <v>38.44419842293597</v>
      </c>
      <c r="I28" s="95">
        <f t="shared" si="3"/>
        <v>12.449312573385534</v>
      </c>
      <c r="J28" s="94">
        <v>11464496.159999998</v>
      </c>
      <c r="K28" s="94">
        <v>15321649.537</v>
      </c>
      <c r="L28" s="95">
        <f t="shared" si="4"/>
        <v>33.64433397830196</v>
      </c>
      <c r="M28" s="96">
        <f t="shared" si="5"/>
        <v>12.086081870052459</v>
      </c>
    </row>
    <row r="29" spans="1:13" ht="15.75">
      <c r="A29" s="89" t="s">
        <v>83</v>
      </c>
      <c r="B29" s="90">
        <v>6083905.156</v>
      </c>
      <c r="C29" s="90">
        <v>7543341.68</v>
      </c>
      <c r="D29" s="91">
        <f t="shared" si="0"/>
        <v>23.98848250552838</v>
      </c>
      <c r="E29" s="91">
        <f t="shared" si="1"/>
        <v>65.37955783894117</v>
      </c>
      <c r="F29" s="90">
        <v>40744632.116000004</v>
      </c>
      <c r="G29" s="90">
        <v>49322748.671</v>
      </c>
      <c r="H29" s="91">
        <f t="shared" si="2"/>
        <v>21.05336607427964</v>
      </c>
      <c r="I29" s="91">
        <f t="shared" si="3"/>
        <v>63.91454710563775</v>
      </c>
      <c r="J29" s="90">
        <v>68987401.32000001</v>
      </c>
      <c r="K29" s="90">
        <v>79883275.47</v>
      </c>
      <c r="L29" s="91">
        <f t="shared" si="4"/>
        <v>15.794005777169618</v>
      </c>
      <c r="M29" s="92">
        <f t="shared" si="5"/>
        <v>63.01382922555835</v>
      </c>
    </row>
    <row r="30" spans="1:13" ht="14.25">
      <c r="A30" s="93" t="s">
        <v>15</v>
      </c>
      <c r="B30" s="94">
        <v>1370855.421</v>
      </c>
      <c r="C30" s="94">
        <v>1625258.274</v>
      </c>
      <c r="D30" s="95">
        <f t="shared" si="0"/>
        <v>18.557963816083554</v>
      </c>
      <c r="E30" s="95">
        <f t="shared" si="1"/>
        <v>14.086418438386406</v>
      </c>
      <c r="F30" s="94">
        <v>8318872.347000001</v>
      </c>
      <c r="G30" s="94">
        <v>9804216.196</v>
      </c>
      <c r="H30" s="95">
        <f t="shared" si="2"/>
        <v>17.85511048905147</v>
      </c>
      <c r="I30" s="95">
        <f t="shared" si="3"/>
        <v>12.704726617588847</v>
      </c>
      <c r="J30" s="94">
        <v>14120932.899</v>
      </c>
      <c r="K30" s="94">
        <v>16034458.463</v>
      </c>
      <c r="L30" s="95">
        <f t="shared" si="4"/>
        <v>13.550985460284348</v>
      </c>
      <c r="M30" s="96">
        <f t="shared" si="5"/>
        <v>12.648362518525442</v>
      </c>
    </row>
    <row r="31" spans="1:13" ht="14.25">
      <c r="A31" s="93" t="s">
        <v>126</v>
      </c>
      <c r="B31" s="94">
        <v>1383600.506</v>
      </c>
      <c r="C31" s="94">
        <v>1909855.092</v>
      </c>
      <c r="D31" s="95">
        <f t="shared" si="0"/>
        <v>38.03515420223472</v>
      </c>
      <c r="E31" s="95">
        <f t="shared" si="1"/>
        <v>16.553072464219902</v>
      </c>
      <c r="F31" s="94">
        <v>10145228.297000002</v>
      </c>
      <c r="G31" s="94">
        <v>12244983.348</v>
      </c>
      <c r="H31" s="95">
        <f t="shared" si="2"/>
        <v>20.6969719116218</v>
      </c>
      <c r="I31" s="95">
        <f t="shared" si="3"/>
        <v>15.867578066744192</v>
      </c>
      <c r="J31" s="94">
        <v>16958406.062</v>
      </c>
      <c r="K31" s="94">
        <v>19386987.775000002</v>
      </c>
      <c r="L31" s="95">
        <f t="shared" si="4"/>
        <v>14.320813548874224</v>
      </c>
      <c r="M31" s="96">
        <f t="shared" si="5"/>
        <v>15.29291744315899</v>
      </c>
    </row>
    <row r="32" spans="1:13" ht="14.25">
      <c r="A32" s="93" t="s">
        <v>127</v>
      </c>
      <c r="B32" s="94">
        <v>175466.007</v>
      </c>
      <c r="C32" s="94">
        <v>233418.632</v>
      </c>
      <c r="D32" s="95">
        <f t="shared" si="0"/>
        <v>33.02783598420861</v>
      </c>
      <c r="E32" s="95">
        <f t="shared" si="1"/>
        <v>2.0230830842506027</v>
      </c>
      <c r="F32" s="94">
        <v>835005.94</v>
      </c>
      <c r="G32" s="94">
        <v>989921.0109999999</v>
      </c>
      <c r="H32" s="95">
        <f t="shared" si="2"/>
        <v>18.552571135002946</v>
      </c>
      <c r="I32" s="95">
        <f t="shared" si="3"/>
        <v>1.2827823832458214</v>
      </c>
      <c r="J32" s="94">
        <v>1603948.1209999998</v>
      </c>
      <c r="K32" s="94">
        <v>1293379.439</v>
      </c>
      <c r="L32" s="95">
        <f t="shared" si="4"/>
        <v>-19.36276354165197</v>
      </c>
      <c r="M32" s="96">
        <f t="shared" si="5"/>
        <v>1.0202484889794226</v>
      </c>
    </row>
    <row r="33" spans="1:13" ht="14.25">
      <c r="A33" s="93" t="s">
        <v>151</v>
      </c>
      <c r="B33" s="94">
        <v>732154.854</v>
      </c>
      <c r="C33" s="94">
        <v>827590.619</v>
      </c>
      <c r="D33" s="95">
        <f t="shared" si="0"/>
        <v>13.034915288562695</v>
      </c>
      <c r="E33" s="95">
        <f t="shared" si="1"/>
        <v>7.172883191190091</v>
      </c>
      <c r="F33" s="94">
        <v>5251157.571</v>
      </c>
      <c r="G33" s="94">
        <v>5756883.194</v>
      </c>
      <c r="H33" s="95">
        <f t="shared" si="2"/>
        <v>9.630745529193712</v>
      </c>
      <c r="I33" s="95">
        <f t="shared" si="3"/>
        <v>7.460017780819824</v>
      </c>
      <c r="J33" s="94">
        <v>9373288.869</v>
      </c>
      <c r="K33" s="94">
        <v>10092985.956999999</v>
      </c>
      <c r="L33" s="95">
        <f t="shared" si="4"/>
        <v>7.678170363235368</v>
      </c>
      <c r="M33" s="96">
        <f t="shared" si="5"/>
        <v>7.961587575476973</v>
      </c>
    </row>
    <row r="34" spans="1:13" ht="14.25">
      <c r="A34" s="93" t="s">
        <v>32</v>
      </c>
      <c r="B34" s="94">
        <v>530308.31</v>
      </c>
      <c r="C34" s="94">
        <v>718121.212</v>
      </c>
      <c r="D34" s="95">
        <f t="shared" si="0"/>
        <v>35.41579463463433</v>
      </c>
      <c r="E34" s="95">
        <f t="shared" si="1"/>
        <v>6.224091298927418</v>
      </c>
      <c r="F34" s="94">
        <v>3550819.1829999997</v>
      </c>
      <c r="G34" s="94">
        <v>4726554.258</v>
      </c>
      <c r="H34" s="95">
        <f t="shared" si="2"/>
        <v>33.11165718122124</v>
      </c>
      <c r="I34" s="95">
        <f t="shared" si="3"/>
        <v>6.124873063854915</v>
      </c>
      <c r="J34" s="94">
        <v>5944629.459000001</v>
      </c>
      <c r="K34" s="94">
        <v>7487480.095000001</v>
      </c>
      <c r="L34" s="95">
        <f t="shared" si="4"/>
        <v>25.953688899215877</v>
      </c>
      <c r="M34" s="96">
        <f t="shared" si="5"/>
        <v>5.906302530287288</v>
      </c>
    </row>
    <row r="35" spans="1:13" ht="14.25">
      <c r="A35" s="93" t="s">
        <v>16</v>
      </c>
      <c r="B35" s="94">
        <v>498543.985</v>
      </c>
      <c r="C35" s="94">
        <v>581316.951</v>
      </c>
      <c r="D35" s="95">
        <f t="shared" si="0"/>
        <v>16.602941463630337</v>
      </c>
      <c r="E35" s="95">
        <f t="shared" si="1"/>
        <v>5.038383097696488</v>
      </c>
      <c r="F35" s="94">
        <v>3226980.505</v>
      </c>
      <c r="G35" s="94">
        <v>4061050.3919999995</v>
      </c>
      <c r="H35" s="95">
        <f t="shared" si="2"/>
        <v>25.846759399620222</v>
      </c>
      <c r="I35" s="95">
        <f t="shared" si="3"/>
        <v>5.262484422942647</v>
      </c>
      <c r="J35" s="94">
        <v>5796055.7870000005</v>
      </c>
      <c r="K35" s="94">
        <v>6611483.766000001</v>
      </c>
      <c r="L35" s="95">
        <f t="shared" si="4"/>
        <v>14.068670298669783</v>
      </c>
      <c r="M35" s="96">
        <f t="shared" si="5"/>
        <v>5.215295773828582</v>
      </c>
    </row>
    <row r="36" spans="1:13" ht="14.25">
      <c r="A36" s="93" t="s">
        <v>152</v>
      </c>
      <c r="B36" s="94">
        <v>1017603.429</v>
      </c>
      <c r="C36" s="94">
        <v>1244383.503</v>
      </c>
      <c r="D36" s="95">
        <f t="shared" si="0"/>
        <v>22.285702616279217</v>
      </c>
      <c r="E36" s="95">
        <f t="shared" si="1"/>
        <v>10.785305327467643</v>
      </c>
      <c r="F36" s="94">
        <v>6859719.8379999995</v>
      </c>
      <c r="G36" s="94">
        <v>8995367.696</v>
      </c>
      <c r="H36" s="95">
        <f t="shared" si="2"/>
        <v>31.133164450381756</v>
      </c>
      <c r="I36" s="95">
        <f t="shared" si="3"/>
        <v>11.656585811418193</v>
      </c>
      <c r="J36" s="94">
        <v>10848140.719999999</v>
      </c>
      <c r="K36" s="94">
        <v>14327289.921</v>
      </c>
      <c r="L36" s="95">
        <f t="shared" si="4"/>
        <v>32.07138707728711</v>
      </c>
      <c r="M36" s="96">
        <f t="shared" si="5"/>
        <v>11.301707335298346</v>
      </c>
    </row>
    <row r="37" spans="1:13" ht="14.25">
      <c r="A37" s="93" t="s">
        <v>17</v>
      </c>
      <c r="B37" s="94">
        <v>278093.319</v>
      </c>
      <c r="C37" s="94">
        <v>283038.006</v>
      </c>
      <c r="D37" s="95">
        <f t="shared" si="0"/>
        <v>1.778067527037561</v>
      </c>
      <c r="E37" s="95">
        <f t="shared" si="1"/>
        <v>2.453143509720426</v>
      </c>
      <c r="F37" s="94">
        <v>1875026.6</v>
      </c>
      <c r="G37" s="94">
        <v>1880209.9480000003</v>
      </c>
      <c r="H37" s="95">
        <f t="shared" si="2"/>
        <v>0.2764413048860337</v>
      </c>
      <c r="I37" s="95">
        <f t="shared" si="3"/>
        <v>2.4364572236541227</v>
      </c>
      <c r="J37" s="94">
        <v>3200024.6160000004</v>
      </c>
      <c r="K37" s="94">
        <v>3208364.489</v>
      </c>
      <c r="L37" s="95">
        <f t="shared" si="4"/>
        <v>0.26061902643812884</v>
      </c>
      <c r="M37" s="96">
        <f t="shared" si="5"/>
        <v>2.530834280563731</v>
      </c>
    </row>
    <row r="38" spans="1:13" ht="14.25">
      <c r="A38" s="93" t="s">
        <v>87</v>
      </c>
      <c r="B38" s="94">
        <v>90912.985</v>
      </c>
      <c r="C38" s="94">
        <v>115328.148</v>
      </c>
      <c r="D38" s="95">
        <f t="shared" si="0"/>
        <v>26.85552894341771</v>
      </c>
      <c r="E38" s="95">
        <f t="shared" si="1"/>
        <v>0.9995706998948994</v>
      </c>
      <c r="F38" s="94">
        <v>641016.5519999999</v>
      </c>
      <c r="G38" s="94">
        <v>814342.024</v>
      </c>
      <c r="H38" s="95">
        <f t="shared" si="2"/>
        <v>27.039157016962662</v>
      </c>
      <c r="I38" s="95">
        <f t="shared" si="3"/>
        <v>1.0552595517380587</v>
      </c>
      <c r="J38" s="94">
        <v>1082938.774</v>
      </c>
      <c r="K38" s="94">
        <v>1372583.671</v>
      </c>
      <c r="L38" s="95">
        <f t="shared" si="4"/>
        <v>26.746193224770444</v>
      </c>
      <c r="M38" s="96">
        <f t="shared" si="5"/>
        <v>1.0827266725519507</v>
      </c>
    </row>
    <row r="39" spans="1:13" ht="14.25">
      <c r="A39" s="93" t="s">
        <v>84</v>
      </c>
      <c r="B39" s="94">
        <v>6366.342</v>
      </c>
      <c r="C39" s="94">
        <v>5031.243</v>
      </c>
      <c r="D39" s="95">
        <f t="shared" si="0"/>
        <v>-20.971210783209564</v>
      </c>
      <c r="E39" s="95">
        <f t="shared" si="1"/>
        <v>0.04360672718728922</v>
      </c>
      <c r="F39" s="94">
        <v>40805.286</v>
      </c>
      <c r="G39" s="94">
        <v>49220.602000000006</v>
      </c>
      <c r="H39" s="95">
        <f t="shared" si="2"/>
        <v>20.62310260489292</v>
      </c>
      <c r="I39" s="95">
        <f t="shared" si="3"/>
        <v>0.06378218103944663</v>
      </c>
      <c r="J39" s="94">
        <v>59036.013</v>
      </c>
      <c r="K39" s="94">
        <v>68261.894</v>
      </c>
      <c r="L39" s="95">
        <f t="shared" si="4"/>
        <v>15.627547544580969</v>
      </c>
      <c r="M39" s="96">
        <f t="shared" si="5"/>
        <v>0.05384660688762774</v>
      </c>
    </row>
    <row r="40" spans="1:13" ht="15.75">
      <c r="A40" s="102" t="s">
        <v>18</v>
      </c>
      <c r="B40" s="98">
        <v>339580.896</v>
      </c>
      <c r="C40" s="98">
        <v>354558.617</v>
      </c>
      <c r="D40" s="99">
        <f t="shared" si="0"/>
        <v>4.410648884087996</v>
      </c>
      <c r="E40" s="99">
        <f t="shared" si="1"/>
        <v>3.0730260660082536</v>
      </c>
      <c r="F40" s="98">
        <v>2078699.5820000002</v>
      </c>
      <c r="G40" s="98">
        <v>2197979.619</v>
      </c>
      <c r="H40" s="99">
        <f t="shared" si="2"/>
        <v>5.738204694554067</v>
      </c>
      <c r="I40" s="99">
        <f t="shared" si="3"/>
        <v>2.8482368821915656</v>
      </c>
      <c r="J40" s="98">
        <v>3311181.2600000002</v>
      </c>
      <c r="K40" s="98">
        <v>3770637.001000001</v>
      </c>
      <c r="L40" s="99">
        <f t="shared" si="4"/>
        <v>13.87588612409581</v>
      </c>
      <c r="M40" s="100">
        <f t="shared" si="5"/>
        <v>2.974368222317281</v>
      </c>
    </row>
    <row r="41" spans="1:13" ht="14.25">
      <c r="A41" s="93" t="s">
        <v>88</v>
      </c>
      <c r="B41" s="94">
        <v>339580.896</v>
      </c>
      <c r="C41" s="94">
        <v>354558.617</v>
      </c>
      <c r="D41" s="95">
        <f t="shared" si="0"/>
        <v>4.410648884087996</v>
      </c>
      <c r="E41" s="95">
        <f t="shared" si="1"/>
        <v>3.0730260660082536</v>
      </c>
      <c r="F41" s="94">
        <v>2078699.5820000002</v>
      </c>
      <c r="G41" s="94">
        <v>2197979.619</v>
      </c>
      <c r="H41" s="95">
        <f t="shared" si="2"/>
        <v>5.738204694554067</v>
      </c>
      <c r="I41" s="95">
        <f t="shared" si="3"/>
        <v>2.8482368821915656</v>
      </c>
      <c r="J41" s="94">
        <v>3311181.2600000002</v>
      </c>
      <c r="K41" s="94">
        <v>3770637.001000001</v>
      </c>
      <c r="L41" s="95">
        <f t="shared" si="4"/>
        <v>13.87588612409581</v>
      </c>
      <c r="M41" s="96">
        <f t="shared" si="5"/>
        <v>2.974368222317281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1608882.51600001</v>
      </c>
      <c r="G42" s="142">
        <f>G43-G44</f>
        <v>-25070.92499999702</v>
      </c>
      <c r="H42" s="143">
        <f t="shared" si="2"/>
        <v>-101.55828189757001</v>
      </c>
      <c r="I42" s="144">
        <f t="shared" si="3"/>
        <v>-0.032487986985128676</v>
      </c>
      <c r="J42" s="142">
        <f>J43-J44</f>
        <v>3172357.073999986</v>
      </c>
      <c r="K42" s="141">
        <f>K43-K44</f>
        <v>625642.6219999939</v>
      </c>
      <c r="L42" s="143">
        <f t="shared" si="4"/>
        <v>-80.27830387923107</v>
      </c>
      <c r="M42" s="145">
        <f t="shared" si="5"/>
        <v>0.49352179297835413</v>
      </c>
    </row>
    <row r="43" spans="1:13" s="108" customFormat="1" ht="23.25" customHeight="1" thickBot="1">
      <c r="A43" s="103" t="s">
        <v>134</v>
      </c>
      <c r="B43" s="104">
        <v>9378524.724</v>
      </c>
      <c r="C43" s="104">
        <v>11537767.965</v>
      </c>
      <c r="D43" s="105">
        <f>(C43-B43)/B43*100</f>
        <v>23.023271831596446</v>
      </c>
      <c r="E43" s="106">
        <f>C43/C$43*100</f>
        <v>100</v>
      </c>
      <c r="F43" s="104">
        <v>64282029.003</v>
      </c>
      <c r="G43" s="107">
        <v>77169832.07200001</v>
      </c>
      <c r="H43" s="105">
        <f t="shared" si="2"/>
        <v>20.04884299529274</v>
      </c>
      <c r="I43" s="106">
        <f t="shared" si="3"/>
        <v>100</v>
      </c>
      <c r="J43" s="104">
        <v>109656016.902</v>
      </c>
      <c r="K43" s="104">
        <v>126771022.253</v>
      </c>
      <c r="L43" s="105">
        <f t="shared" si="4"/>
        <v>15.607903546501928</v>
      </c>
      <c r="M43" s="106">
        <f t="shared" si="5"/>
        <v>100</v>
      </c>
    </row>
    <row r="44" spans="6:11" ht="21" customHeight="1" hidden="1">
      <c r="F44" s="159">
        <v>62673146.48699999</v>
      </c>
      <c r="G44" s="75">
        <v>77194902.99700001</v>
      </c>
      <c r="J44" s="165">
        <v>106483659.82800001</v>
      </c>
      <c r="K44" s="166">
        <v>126145379.63100001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6">
      <selection activeCell="C70" sqref="C7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1392443.846</v>
      </c>
      <c r="D3" s="21">
        <v>1348334.073</v>
      </c>
      <c r="E3" s="21">
        <v>1478420.922</v>
      </c>
      <c r="F3" s="21">
        <v>1325383.501</v>
      </c>
      <c r="G3" s="21">
        <v>1380862.961</v>
      </c>
      <c r="H3" s="21">
        <v>1368449.9</v>
      </c>
      <c r="I3" s="21">
        <v>1365406.175</v>
      </c>
      <c r="J3" s="21"/>
      <c r="K3" s="21"/>
      <c r="L3" s="21"/>
      <c r="M3" s="21"/>
      <c r="N3" s="21"/>
      <c r="O3" s="167">
        <v>9659301.378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388005.027</v>
      </c>
      <c r="D5" s="23">
        <v>381484.436</v>
      </c>
      <c r="E5" s="23">
        <v>439098.961</v>
      </c>
      <c r="F5" s="23">
        <v>379767.947</v>
      </c>
      <c r="G5" s="23">
        <v>461923.133</v>
      </c>
      <c r="H5" s="23">
        <v>476009.673</v>
      </c>
      <c r="I5" s="23">
        <v>456146.407</v>
      </c>
      <c r="J5" s="23"/>
      <c r="K5" s="23"/>
      <c r="L5" s="23"/>
      <c r="M5" s="23"/>
      <c r="N5" s="23"/>
      <c r="O5" s="167">
        <f>SUM(C5:N5)</f>
        <v>2982435.5840000003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248460.848</v>
      </c>
      <c r="D7" s="23">
        <v>234882.22</v>
      </c>
      <c r="E7" s="23">
        <v>216619.393</v>
      </c>
      <c r="F7" s="23">
        <v>186141.26</v>
      </c>
      <c r="G7" s="23">
        <v>173839.554</v>
      </c>
      <c r="H7" s="23">
        <v>138538.716</v>
      </c>
      <c r="I7" s="23">
        <v>132196.024</v>
      </c>
      <c r="J7" s="23"/>
      <c r="K7" s="23"/>
      <c r="L7" s="23"/>
      <c r="M7" s="23"/>
      <c r="N7" s="23"/>
      <c r="O7" s="167">
        <f>SUM(C7:N7)</f>
        <v>1330678.015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82730.777</v>
      </c>
      <c r="E9" s="23">
        <v>94665.038</v>
      </c>
      <c r="F9" s="23">
        <v>83338.521</v>
      </c>
      <c r="G9" s="23">
        <v>84849.052</v>
      </c>
      <c r="H9" s="23">
        <v>87638.248</v>
      </c>
      <c r="I9" s="23">
        <v>86227.736</v>
      </c>
      <c r="J9" s="23"/>
      <c r="K9" s="23"/>
      <c r="L9" s="23"/>
      <c r="M9" s="23"/>
      <c r="N9" s="23"/>
      <c r="O9" s="167">
        <f>SUM(C9:N9)</f>
        <v>606308.437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98866.04</v>
      </c>
      <c r="D11" s="23">
        <v>102165.126</v>
      </c>
      <c r="E11" s="23">
        <v>112609.426</v>
      </c>
      <c r="F11" s="23">
        <v>93328.445</v>
      </c>
      <c r="G11" s="23">
        <v>86976.696</v>
      </c>
      <c r="H11" s="23">
        <v>89989.617</v>
      </c>
      <c r="I11" s="23">
        <v>85097.519</v>
      </c>
      <c r="J11" s="23"/>
      <c r="K11" s="23"/>
      <c r="L11" s="23"/>
      <c r="M11" s="23"/>
      <c r="N11" s="23"/>
      <c r="O11" s="167">
        <f>SUM(C11:N11)</f>
        <v>669032.869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133799.285</v>
      </c>
      <c r="E13" s="23">
        <v>130800.767</v>
      </c>
      <c r="F13" s="23">
        <v>121413.44</v>
      </c>
      <c r="G13" s="23">
        <v>120983.957</v>
      </c>
      <c r="H13" s="23">
        <v>116544.39</v>
      </c>
      <c r="I13" s="23">
        <v>119218.282</v>
      </c>
      <c r="J13" s="23"/>
      <c r="K13" s="23"/>
      <c r="L13" s="23"/>
      <c r="M13" s="23"/>
      <c r="N13" s="23"/>
      <c r="O13" s="167">
        <f>SUM(C13:N13)</f>
        <v>858116.004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>
        <v>15038.915</v>
      </c>
      <c r="J15" s="23"/>
      <c r="K15" s="23"/>
      <c r="L15" s="23"/>
      <c r="M15" s="23"/>
      <c r="N15" s="23"/>
      <c r="O15" s="167">
        <f>SUM(C15:N15)</f>
        <v>107117.106</v>
      </c>
    </row>
    <row r="16" spans="1:15" ht="12.75">
      <c r="A16" s="19">
        <v>2010</v>
      </c>
      <c r="B16" s="22" t="s">
        <v>155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155</v>
      </c>
      <c r="C17" s="23">
        <v>69776.436</v>
      </c>
      <c r="D17" s="23">
        <v>53611.692</v>
      </c>
      <c r="E17" s="23">
        <v>74347.103</v>
      </c>
      <c r="F17" s="23">
        <v>47856.317</v>
      </c>
      <c r="G17" s="23">
        <v>34095.299</v>
      </c>
      <c r="H17" s="23">
        <v>37638.843</v>
      </c>
      <c r="I17" s="23">
        <v>57532.543</v>
      </c>
      <c r="J17" s="23"/>
      <c r="K17" s="23"/>
      <c r="L17" s="23"/>
      <c r="M17" s="23"/>
      <c r="N17" s="23"/>
      <c r="O17" s="167">
        <f>SUM(C17:N17)</f>
        <v>374858.233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/>
      <c r="K19" s="23"/>
      <c r="L19" s="23"/>
      <c r="M19" s="23"/>
      <c r="N19" s="23"/>
      <c r="O19" s="167">
        <f>SUM(C19:N19)</f>
        <v>49018.128000000004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109381.776</v>
      </c>
      <c r="G21" s="24">
        <v>113152.852</v>
      </c>
      <c r="H21" s="24">
        <v>126205.288</v>
      </c>
      <c r="I21" s="24">
        <v>120989.737</v>
      </c>
      <c r="J21" s="24"/>
      <c r="K21" s="24"/>
      <c r="L21" s="24"/>
      <c r="M21" s="24"/>
      <c r="N21" s="24"/>
      <c r="O21" s="167">
        <f>SUM(C21:N21)</f>
        <v>774632.354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252192.921</v>
      </c>
      <c r="D23" s="24">
        <v>251377.62</v>
      </c>
      <c r="E23" s="24">
        <v>276014.234</v>
      </c>
      <c r="F23" s="24">
        <v>278809.752</v>
      </c>
      <c r="G23" s="24">
        <v>281605.383</v>
      </c>
      <c r="H23" s="24">
        <v>278037.113</v>
      </c>
      <c r="I23" s="24">
        <v>289067.622</v>
      </c>
      <c r="J23" s="24"/>
      <c r="K23" s="24"/>
      <c r="L23" s="24"/>
      <c r="M23" s="24"/>
      <c r="N23" s="24"/>
      <c r="O23" s="167">
        <f>SUM(C23:N23)</f>
        <v>1907104.6449999996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7928102.303</v>
      </c>
      <c r="D25" s="21">
        <v>8513131.24</v>
      </c>
      <c r="E25" s="21">
        <v>9912272.845</v>
      </c>
      <c r="F25" s="21">
        <v>10106448.372</v>
      </c>
      <c r="G25" s="21">
        <v>9318832.666</v>
      </c>
      <c r="H25" s="21">
        <v>9741031.401</v>
      </c>
      <c r="I25" s="21">
        <v>9817803.173</v>
      </c>
      <c r="J25" s="21"/>
      <c r="K25" s="21"/>
      <c r="L25" s="21"/>
      <c r="M25" s="21"/>
      <c r="N25" s="21"/>
      <c r="O25" s="167">
        <f>SUM(C25:N25)</f>
        <v>65337622.00000001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607073.969</v>
      </c>
      <c r="D27" s="23">
        <v>628115.793</v>
      </c>
      <c r="E27" s="23">
        <v>733400.164</v>
      </c>
      <c r="F27" s="23">
        <v>757556.302</v>
      </c>
      <c r="G27" s="23">
        <v>697028.782</v>
      </c>
      <c r="H27" s="23">
        <v>678076.792</v>
      </c>
      <c r="I27" s="23">
        <v>626058.29</v>
      </c>
      <c r="J27" s="23"/>
      <c r="K27" s="23"/>
      <c r="L27" s="23"/>
      <c r="M27" s="23"/>
      <c r="N27" s="23"/>
      <c r="O27" s="167">
        <f>SUM(C27:N27)</f>
        <v>4727310.092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89275.307</v>
      </c>
      <c r="D29" s="23">
        <v>101748.365</v>
      </c>
      <c r="E29" s="23">
        <v>112386.131</v>
      </c>
      <c r="F29" s="23">
        <v>113507.948</v>
      </c>
      <c r="G29" s="23">
        <v>112967.1</v>
      </c>
      <c r="H29" s="23">
        <v>133111.498</v>
      </c>
      <c r="I29" s="23">
        <v>154126.041</v>
      </c>
      <c r="J29" s="23"/>
      <c r="K29" s="23"/>
      <c r="L29" s="23"/>
      <c r="M29" s="23"/>
      <c r="N29" s="23"/>
      <c r="O29" s="167">
        <f>SUM(C29:N29)</f>
        <v>817122.39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121377.651</v>
      </c>
      <c r="F31" s="23">
        <v>132558.017</v>
      </c>
      <c r="G31" s="23">
        <v>134941.58</v>
      </c>
      <c r="H31" s="23">
        <v>133251.724</v>
      </c>
      <c r="I31" s="23">
        <v>134742.041</v>
      </c>
      <c r="J31" s="23"/>
      <c r="K31" s="23"/>
      <c r="L31" s="23"/>
      <c r="M31" s="23"/>
      <c r="N31" s="23"/>
      <c r="O31" s="167">
        <f>SUM(C31:N31)</f>
        <v>863327.24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1214954.624</v>
      </c>
      <c r="D33" s="24">
        <v>1185121.125</v>
      </c>
      <c r="E33" s="24">
        <v>1351435.936</v>
      </c>
      <c r="F33" s="24">
        <v>1610250.987</v>
      </c>
      <c r="G33" s="24">
        <v>1428957.651</v>
      </c>
      <c r="H33" s="24">
        <v>1456858.164</v>
      </c>
      <c r="I33" s="24">
        <v>1359535.12</v>
      </c>
      <c r="J33" s="24"/>
      <c r="K33" s="24"/>
      <c r="L33" s="24"/>
      <c r="M33" s="24"/>
      <c r="N33" s="24"/>
      <c r="O33" s="167">
        <f>SUM(C33:N33)</f>
        <v>9607113.606999999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1299298.768</v>
      </c>
      <c r="D35" s="23">
        <v>1291138.644</v>
      </c>
      <c r="E35" s="23">
        <v>1417715.493</v>
      </c>
      <c r="F35" s="23">
        <v>1398641.211</v>
      </c>
      <c r="G35" s="23">
        <v>1291903.945</v>
      </c>
      <c r="H35" s="23">
        <v>1480259.861</v>
      </c>
      <c r="I35" s="23">
        <v>1625258.274</v>
      </c>
      <c r="J35" s="23"/>
      <c r="K35" s="23"/>
      <c r="L35" s="23"/>
      <c r="M35" s="23"/>
      <c r="N35" s="23"/>
      <c r="O35" s="167">
        <f>SUM(C35:N35)</f>
        <v>9804216.196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1488686.388</v>
      </c>
      <c r="D37" s="23">
        <v>1633123.562</v>
      </c>
      <c r="E37" s="23">
        <v>1953152.392</v>
      </c>
      <c r="F37" s="23">
        <v>1789575.386</v>
      </c>
      <c r="G37" s="23">
        <v>1675159.134</v>
      </c>
      <c r="H37" s="23">
        <v>1795431.394</v>
      </c>
      <c r="I37" s="23">
        <v>1909855.092</v>
      </c>
      <c r="J37" s="23"/>
      <c r="K37" s="23"/>
      <c r="L37" s="23"/>
      <c r="M37" s="23"/>
      <c r="N37" s="23"/>
      <c r="O37" s="167">
        <f>SUM(C37:N37)</f>
        <v>12244983.348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70099.577</v>
      </c>
      <c r="D39" s="23">
        <v>74547.076</v>
      </c>
      <c r="E39" s="23">
        <v>166666.687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/>
      <c r="K39" s="23"/>
      <c r="L39" s="23"/>
      <c r="M39" s="23"/>
      <c r="N39" s="23"/>
      <c r="O39" s="167">
        <f>SUM(C39:N39)</f>
        <v>989921.0109999999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715255.098</v>
      </c>
      <c r="D41" s="23">
        <v>740462.837</v>
      </c>
      <c r="E41" s="23">
        <v>915084.278</v>
      </c>
      <c r="F41" s="23">
        <v>863508.816</v>
      </c>
      <c r="G41" s="23">
        <v>842468.706</v>
      </c>
      <c r="H41" s="23">
        <v>852512.84</v>
      </c>
      <c r="I41" s="23">
        <v>827590.619</v>
      </c>
      <c r="J41" s="23"/>
      <c r="K41" s="23"/>
      <c r="L41" s="23"/>
      <c r="M41" s="23"/>
      <c r="N41" s="23"/>
      <c r="O41" s="167">
        <f>SUM(C41:N41)</f>
        <v>5756883.194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542910.863</v>
      </c>
      <c r="D43" s="23">
        <v>569874.439</v>
      </c>
      <c r="E43" s="23">
        <v>711448.277</v>
      </c>
      <c r="F43" s="23">
        <v>709884.162</v>
      </c>
      <c r="G43" s="23">
        <v>714240.587</v>
      </c>
      <c r="H43" s="23">
        <v>760074.718</v>
      </c>
      <c r="I43" s="23">
        <v>718121.212</v>
      </c>
      <c r="J43" s="23"/>
      <c r="K43" s="23"/>
      <c r="L43" s="23"/>
      <c r="M43" s="23"/>
      <c r="N43" s="23"/>
      <c r="O43" s="167">
        <f>SUM(C43:N43)</f>
        <v>4726554.258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506699.456</v>
      </c>
      <c r="D45" s="23">
        <v>540738.565</v>
      </c>
      <c r="E45" s="23">
        <v>608083.789</v>
      </c>
      <c r="F45" s="23">
        <v>612627.428</v>
      </c>
      <c r="G45" s="23">
        <v>591949.164</v>
      </c>
      <c r="H45" s="23">
        <v>619635.039</v>
      </c>
      <c r="I45" s="23">
        <v>581316.951</v>
      </c>
      <c r="J45" s="23"/>
      <c r="K45" s="23"/>
      <c r="L45" s="23"/>
      <c r="M45" s="23"/>
      <c r="N45" s="23"/>
      <c r="O45" s="167">
        <f>SUM(C45:N45)</f>
        <v>4061050.3919999995</v>
      </c>
    </row>
    <row r="46" spans="1:15" ht="12.75">
      <c r="A46" s="19">
        <v>2010</v>
      </c>
      <c r="B46" s="22" t="s">
        <v>150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150</v>
      </c>
      <c r="C47" s="23">
        <v>974022.188</v>
      </c>
      <c r="D47" s="23">
        <v>1290081.294</v>
      </c>
      <c r="E47" s="23">
        <v>1386817.118</v>
      </c>
      <c r="F47" s="23">
        <v>1459724.519</v>
      </c>
      <c r="G47" s="23">
        <v>1335739.509</v>
      </c>
      <c r="H47" s="23">
        <v>1304599.565</v>
      </c>
      <c r="I47" s="23">
        <v>1244383.503</v>
      </c>
      <c r="J47" s="23"/>
      <c r="K47" s="23"/>
      <c r="L47" s="23"/>
      <c r="M47" s="23"/>
      <c r="N47" s="23"/>
      <c r="O47" s="167">
        <f>SUM(C47:N47)</f>
        <v>8995367.696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227695.31</v>
      </c>
      <c r="D49" s="23">
        <v>230293.576</v>
      </c>
      <c r="E49" s="23">
        <v>278516.796</v>
      </c>
      <c r="F49" s="23">
        <v>285020.972</v>
      </c>
      <c r="G49" s="23">
        <v>296321.853</v>
      </c>
      <c r="H49" s="23">
        <v>279323.435</v>
      </c>
      <c r="I49" s="23">
        <v>283038.006</v>
      </c>
      <c r="J49" s="23"/>
      <c r="K49" s="23"/>
      <c r="L49" s="23"/>
      <c r="M49" s="23"/>
      <c r="N49" s="23"/>
      <c r="O49" s="167">
        <f>SUM(C49:N49)</f>
        <v>1880209.9480000003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86201.291</v>
      </c>
      <c r="D51" s="23">
        <v>115895.843</v>
      </c>
      <c r="E51" s="23">
        <v>147591.032</v>
      </c>
      <c r="F51" s="23">
        <v>130645.893</v>
      </c>
      <c r="G51" s="23">
        <v>101756.832</v>
      </c>
      <c r="H51" s="23">
        <v>116922.985</v>
      </c>
      <c r="I51" s="23">
        <v>115328.148</v>
      </c>
      <c r="J51" s="23"/>
      <c r="K51" s="23"/>
      <c r="L51" s="23"/>
      <c r="M51" s="23"/>
      <c r="N51" s="23"/>
      <c r="O51" s="167">
        <f>SUM(C51:N51)</f>
        <v>814342.024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7364.267</v>
      </c>
      <c r="I53" s="23">
        <v>5031.243</v>
      </c>
      <c r="J53" s="23"/>
      <c r="K53" s="23"/>
      <c r="L53" s="23"/>
      <c r="M53" s="23"/>
      <c r="N53" s="23"/>
      <c r="O53" s="167">
        <f>SUM(C53:N53)</f>
        <v>49220.602000000006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247055.203</v>
      </c>
      <c r="E55" s="21">
        <v>281831.487</v>
      </c>
      <c r="F55" s="21">
        <v>326677.217</v>
      </c>
      <c r="G55" s="21">
        <v>322512.751</v>
      </c>
      <c r="H55" s="21">
        <v>369976.335</v>
      </c>
      <c r="I55" s="21">
        <v>354558.617</v>
      </c>
      <c r="J55" s="21"/>
      <c r="K55" s="21"/>
      <c r="L55" s="21"/>
      <c r="M55" s="21"/>
      <c r="N55" s="21"/>
      <c r="O55" s="167">
        <f>SUM(C55:N55)</f>
        <v>2197979.619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247055.203</v>
      </c>
      <c r="E57" s="23">
        <v>281831.487</v>
      </c>
      <c r="F57" s="23">
        <v>326677.217</v>
      </c>
      <c r="G57" s="23">
        <v>322512.751</v>
      </c>
      <c r="H57" s="23">
        <v>369976.335</v>
      </c>
      <c r="I57" s="23">
        <v>354558.617</v>
      </c>
      <c r="J57" s="23"/>
      <c r="K57" s="23"/>
      <c r="L57" s="23"/>
      <c r="M57" s="23"/>
      <c r="N57" s="23"/>
      <c r="O57" s="167">
        <v>2197979.619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7:O65">SUM(C58:N58)</f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9549767.335</v>
      </c>
      <c r="D67" s="162">
        <v>10062024.502999999</v>
      </c>
      <c r="E67" s="162">
        <v>11815381.868000003</v>
      </c>
      <c r="F67" s="162">
        <v>11874235.515999999</v>
      </c>
      <c r="G67" s="162">
        <v>10942767.969000002</v>
      </c>
      <c r="H67" s="162">
        <v>11387886.916</v>
      </c>
      <c r="I67" s="162">
        <v>11537767.965</v>
      </c>
      <c r="J67" s="162"/>
      <c r="K67" s="162"/>
      <c r="L67" s="162"/>
      <c r="M67" s="162"/>
      <c r="N67" s="162"/>
      <c r="O67" s="163">
        <f>SUM(C67:N67)</f>
        <v>77169832.07200001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E42" sqref="E42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165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27</v>
      </c>
      <c r="C6" s="169"/>
      <c r="D6" s="169"/>
      <c r="E6" s="171"/>
      <c r="F6" s="168" t="s">
        <v>161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D)'!B8*1.5331</f>
        <v>1683339.7664138998</v>
      </c>
      <c r="C8" s="59">
        <f>'SEKTÖR (U S D)'!C8*1.6467</f>
        <v>2248414.3483725</v>
      </c>
      <c r="D8" s="151">
        <f aca="true" t="shared" si="0" ref="D8:D41">(C8-B8)/B8*100</f>
        <v>33.56865875998437</v>
      </c>
      <c r="E8" s="151">
        <f aca="true" t="shared" si="1" ref="E8:E41">C8/C$43*100</f>
        <v>11.834231535440658</v>
      </c>
      <c r="F8" s="59">
        <f>'SEKTÖR (U S D)'!F8*1.519</f>
        <v>12077207.989903</v>
      </c>
      <c r="G8" s="59">
        <f>'SEKTÖR (U S D)'!G8*1.578</f>
        <v>15242377.574484002</v>
      </c>
      <c r="H8" s="151">
        <f aca="true" t="shared" si="2" ref="H8:H43">(G8-F8)/F8*100</f>
        <v>26.20779229129119</v>
      </c>
      <c r="I8" s="151">
        <f aca="true" t="shared" si="3" ref="I8:I43">G8/G$43*100</f>
        <v>12.516939740114768</v>
      </c>
      <c r="J8" s="59">
        <f>'SEKTÖR (U S D)'!J8*1.5046</f>
        <v>21412159.163953196</v>
      </c>
      <c r="K8" s="59">
        <f>'SEKTÖR (U S D)'!K8*1.5349</f>
        <v>25598622.521755397</v>
      </c>
      <c r="L8" s="151">
        <f aca="true" t="shared" si="4" ref="L8:L43">(K8-J8)/J8*100</f>
        <v>19.551803840735506</v>
      </c>
      <c r="M8" s="151">
        <f aca="true" t="shared" si="5" ref="M8:M43">K8/K$43*100</f>
        <v>13.155777439986153</v>
      </c>
    </row>
    <row r="9" spans="1:13" s="65" customFormat="1" ht="15.75">
      <c r="A9" s="61" t="s">
        <v>78</v>
      </c>
      <c r="B9" s="62">
        <f>'SEKTÖR (U S D)'!B9*1.5331</f>
        <v>1195929.1942099</v>
      </c>
      <c r="C9" s="62">
        <f>'SEKTÖR (U S D)'!C9*1.6467</f>
        <v>1573172.8953072</v>
      </c>
      <c r="D9" s="63">
        <f t="shared" si="0"/>
        <v>31.543982948466198</v>
      </c>
      <c r="E9" s="63">
        <f t="shared" si="1"/>
        <v>8.280187458250724</v>
      </c>
      <c r="F9" s="62">
        <f>'SEKTÖR (U S D)'!F9*1.519</f>
        <v>8856712.094432998</v>
      </c>
      <c r="G9" s="62">
        <f>'SEKTÖR (U S D)'!G9*1.578</f>
        <v>11010596.586906</v>
      </c>
      <c r="H9" s="63">
        <f t="shared" si="2"/>
        <v>24.319233475217658</v>
      </c>
      <c r="I9" s="63">
        <f t="shared" si="3"/>
        <v>9.041829157396483</v>
      </c>
      <c r="J9" s="62">
        <f>'SEKTÖR (U S D)'!J9*1.5046</f>
        <v>15922887.531836597</v>
      </c>
      <c r="K9" s="62">
        <f>'SEKTÖR (U S D)'!K9*1.5349</f>
        <v>18787601.543350495</v>
      </c>
      <c r="L9" s="63">
        <f t="shared" si="4"/>
        <v>17.99117154967101</v>
      </c>
      <c r="M9" s="64">
        <f t="shared" si="5"/>
        <v>9.655422057393984</v>
      </c>
    </row>
    <row r="10" spans="1:13" ht="14.25">
      <c r="A10" s="45" t="s">
        <v>3</v>
      </c>
      <c r="B10" s="4">
        <f>'SEKTÖR (U S D)'!B10*1.5331</f>
        <v>510618.9358923</v>
      </c>
      <c r="C10" s="4">
        <f>'SEKTÖR (U S D)'!C10*1.6467</f>
        <v>751136.2884069</v>
      </c>
      <c r="D10" s="34">
        <f t="shared" si="0"/>
        <v>47.10310088565342</v>
      </c>
      <c r="E10" s="34">
        <f t="shared" si="1"/>
        <v>3.953506504756615</v>
      </c>
      <c r="F10" s="4">
        <f>'SEKTÖR (U S D)'!F10*1.519</f>
        <v>3519325.0363249993</v>
      </c>
      <c r="G10" s="4">
        <f>'SEKTÖR (U S D)'!G10*1.578</f>
        <v>4706283.351552</v>
      </c>
      <c r="H10" s="34">
        <f t="shared" si="2"/>
        <v>33.726873845857206</v>
      </c>
      <c r="I10" s="34">
        <f t="shared" si="3"/>
        <v>3.8647687884267605</v>
      </c>
      <c r="J10" s="4">
        <f>'SEKTÖR (U S D)'!J10*1.5046</f>
        <v>5894158.8315972</v>
      </c>
      <c r="K10" s="4">
        <f>'SEKTÖR (U S D)'!K10*1.5349</f>
        <v>7300867.0887571</v>
      </c>
      <c r="L10" s="34">
        <f t="shared" si="4"/>
        <v>23.866140994010333</v>
      </c>
      <c r="M10" s="46">
        <f t="shared" si="5"/>
        <v>3.752099647431404</v>
      </c>
    </row>
    <row r="11" spans="1:13" ht="14.25">
      <c r="A11" s="45" t="s">
        <v>4</v>
      </c>
      <c r="B11" s="4">
        <f>'SEKTÖR (U S D)'!B11*1.5331</f>
        <v>173038.39072999998</v>
      </c>
      <c r="C11" s="4">
        <f>'SEKTÖR (U S D)'!C11*1.6467</f>
        <v>217687.19272080003</v>
      </c>
      <c r="D11" s="34">
        <f t="shared" si="0"/>
        <v>25.802830113271042</v>
      </c>
      <c r="E11" s="34">
        <f t="shared" si="1"/>
        <v>1.1457677464221738</v>
      </c>
      <c r="F11" s="4">
        <f>'SEKTÖR (U S D)'!F11*1.519</f>
        <v>1842850.0511329998</v>
      </c>
      <c r="G11" s="4">
        <f>'SEKTÖR (U S D)'!G11*1.578</f>
        <v>2099809.90767</v>
      </c>
      <c r="H11" s="34">
        <f t="shared" si="2"/>
        <v>13.943611764778105</v>
      </c>
      <c r="I11" s="34">
        <f t="shared" si="3"/>
        <v>1.7243500203012856</v>
      </c>
      <c r="J11" s="4">
        <f>'SEKTÖR (U S D)'!J11*1.5046</f>
        <v>3150819.1780348</v>
      </c>
      <c r="K11" s="4">
        <f>'SEKTÖR (U S D)'!K11*1.5349</f>
        <v>3511897.6353297</v>
      </c>
      <c r="L11" s="34">
        <f t="shared" si="4"/>
        <v>11.459827965123296</v>
      </c>
      <c r="M11" s="46">
        <f t="shared" si="5"/>
        <v>1.8048527276475872</v>
      </c>
    </row>
    <row r="12" spans="1:13" ht="14.25">
      <c r="A12" s="45" t="s">
        <v>5</v>
      </c>
      <c r="B12" s="4">
        <f>'SEKTÖR (U S D)'!B12*1.5331</f>
        <v>139391.3177827</v>
      </c>
      <c r="C12" s="4">
        <f>'SEKTÖR (U S D)'!C12*1.6467</f>
        <v>141991.2128712</v>
      </c>
      <c r="D12" s="34">
        <f t="shared" si="0"/>
        <v>1.8651772074879325</v>
      </c>
      <c r="E12" s="34">
        <f t="shared" si="1"/>
        <v>0.7473519684359503</v>
      </c>
      <c r="F12" s="4">
        <f>'SEKTÖR (U S D)'!F12*1.519</f>
        <v>882025.0007799999</v>
      </c>
      <c r="G12" s="4">
        <f>'SEKTÖR (U S D)'!G12*1.578</f>
        <v>956754.7135860001</v>
      </c>
      <c r="H12" s="34">
        <f t="shared" si="2"/>
        <v>8.472516395784092</v>
      </c>
      <c r="I12" s="34">
        <f t="shared" si="3"/>
        <v>0.7856806484097438</v>
      </c>
      <c r="J12" s="4">
        <f>'SEKTÖR (U S D)'!J12*1.5046</f>
        <v>1613632.0938364</v>
      </c>
      <c r="K12" s="4">
        <f>'SEKTÖR (U S D)'!K12*1.5349</f>
        <v>1754927.4269017999</v>
      </c>
      <c r="L12" s="34">
        <f t="shared" si="4"/>
        <v>8.756353669780523</v>
      </c>
      <c r="M12" s="46">
        <f t="shared" si="5"/>
        <v>0.9019014453620081</v>
      </c>
    </row>
    <row r="13" spans="1:13" ht="14.25">
      <c r="A13" s="45" t="s">
        <v>6</v>
      </c>
      <c r="B13" s="4">
        <f>'SEKTÖR (U S D)'!B13*1.5331</f>
        <v>122511.0282467</v>
      </c>
      <c r="C13" s="4">
        <f>'SEKTÖR (U S D)'!C13*1.6467</f>
        <v>140130.08453730002</v>
      </c>
      <c r="D13" s="34">
        <f t="shared" si="0"/>
        <v>14.381608368448742</v>
      </c>
      <c r="E13" s="34">
        <f t="shared" si="1"/>
        <v>0.7375561656131816</v>
      </c>
      <c r="F13" s="4">
        <f>'SEKTÖR (U S D)'!F13*1.519</f>
        <v>833877.1575259999</v>
      </c>
      <c r="G13" s="4">
        <f>'SEKTÖR (U S D)'!G13*1.578</f>
        <v>1055733.867282</v>
      </c>
      <c r="H13" s="34">
        <f t="shared" si="2"/>
        <v>26.60544275061073</v>
      </c>
      <c r="I13" s="34">
        <f t="shared" si="3"/>
        <v>0.8669616753549334</v>
      </c>
      <c r="J13" s="4">
        <f>'SEKTÖR (U S D)'!J13*1.5046</f>
        <v>1669139.8150915997</v>
      </c>
      <c r="K13" s="4">
        <f>'SEKTÖR (U S D)'!K13*1.5349</f>
        <v>2085999.0929749003</v>
      </c>
      <c r="L13" s="34">
        <f t="shared" si="4"/>
        <v>24.97449728981655</v>
      </c>
      <c r="M13" s="46">
        <f t="shared" si="5"/>
        <v>1.0720475206768625</v>
      </c>
    </row>
    <row r="14" spans="1:13" ht="14.25">
      <c r="A14" s="45" t="s">
        <v>7</v>
      </c>
      <c r="B14" s="4">
        <f>'SEKTÖR (U S D)'!B14*1.5331</f>
        <v>161529.5546745</v>
      </c>
      <c r="C14" s="4">
        <f>'SEKTÖR (U S D)'!C14*1.6467</f>
        <v>196316.74496940002</v>
      </c>
      <c r="D14" s="34">
        <f t="shared" si="0"/>
        <v>21.536114777880798</v>
      </c>
      <c r="E14" s="34">
        <f t="shared" si="1"/>
        <v>1.03328722125155</v>
      </c>
      <c r="F14" s="4">
        <f>'SEKTÖR (U S D)'!F14*1.519</f>
        <v>1050659.993908</v>
      </c>
      <c r="G14" s="4">
        <f>'SEKTÖR (U S D)'!G14*1.578</f>
        <v>1354107.054312</v>
      </c>
      <c r="H14" s="34">
        <f t="shared" si="2"/>
        <v>28.88156607879477</v>
      </c>
      <c r="I14" s="34">
        <f t="shared" si="3"/>
        <v>1.111983764846568</v>
      </c>
      <c r="J14" s="4">
        <f>'SEKTÖR (U S D)'!J14*1.5046</f>
        <v>2110072.4188614</v>
      </c>
      <c r="K14" s="4">
        <f>'SEKTÖR (U S D)'!K14*1.5349</f>
        <v>2608131.5132423993</v>
      </c>
      <c r="L14" s="34">
        <f t="shared" si="4"/>
        <v>23.603886289824754</v>
      </c>
      <c r="M14" s="46">
        <f t="shared" si="5"/>
        <v>1.340384534100251</v>
      </c>
    </row>
    <row r="15" spans="1:13" ht="14.25">
      <c r="A15" s="45" t="s">
        <v>8</v>
      </c>
      <c r="B15" s="4">
        <f>'SEKTÖR (U S D)'!B15*1.5331</f>
        <v>18537.8128658</v>
      </c>
      <c r="C15" s="4">
        <f>'SEKTÖR (U S D)'!C15*1.6467</f>
        <v>24764.5813305</v>
      </c>
      <c r="D15" s="34">
        <f t="shared" si="0"/>
        <v>33.58955293041947</v>
      </c>
      <c r="E15" s="34">
        <f t="shared" si="1"/>
        <v>0.1303450983380909</v>
      </c>
      <c r="F15" s="4">
        <f>'SEKTÖR (U S D)'!F15*1.519</f>
        <v>183804.74182</v>
      </c>
      <c r="G15" s="4">
        <f>'SEKTÖR (U S D)'!G15*1.578</f>
        <v>169030.793268</v>
      </c>
      <c r="H15" s="34">
        <f t="shared" si="2"/>
        <v>-8.03784951667249</v>
      </c>
      <c r="I15" s="34">
        <f t="shared" si="3"/>
        <v>0.1388069704493577</v>
      </c>
      <c r="J15" s="4">
        <f>'SEKTÖR (U S D)'!J15*1.5046</f>
        <v>326659.00412500004</v>
      </c>
      <c r="K15" s="4">
        <f>'SEKTÖR (U S D)'!K15*1.5349</f>
        <v>267418.37613240007</v>
      </c>
      <c r="L15" s="34">
        <f t="shared" si="4"/>
        <v>-18.135311515837117</v>
      </c>
      <c r="M15" s="46">
        <f t="shared" si="5"/>
        <v>0.13743304495272937</v>
      </c>
    </row>
    <row r="16" spans="1:13" ht="14.25">
      <c r="A16" s="45" t="s">
        <v>153</v>
      </c>
      <c r="B16" s="4">
        <f>'SEKTÖR (U S D)'!B16*1.5331</f>
        <v>65883.4746613</v>
      </c>
      <c r="C16" s="4">
        <f>'SEKTÖR (U S D)'!C16*1.6467</f>
        <v>94738.8385581</v>
      </c>
      <c r="D16" s="34">
        <f t="shared" si="0"/>
        <v>43.79757449822188</v>
      </c>
      <c r="E16" s="34">
        <f t="shared" si="1"/>
        <v>0.49864534608882644</v>
      </c>
      <c r="F16" s="4">
        <f>'SEKTÖR (U S D)'!F16*1.519</f>
        <v>489624.09130599996</v>
      </c>
      <c r="G16" s="4">
        <f>'SEKTÖR (U S D)'!G16*1.578</f>
        <v>591526.2916740001</v>
      </c>
      <c r="H16" s="34">
        <f t="shared" si="2"/>
        <v>20.812333824545085</v>
      </c>
      <c r="I16" s="34">
        <f t="shared" si="3"/>
        <v>0.4857574818230194</v>
      </c>
      <c r="J16" s="4">
        <f>'SEKTÖR (U S D)'!J16*1.5046</f>
        <v>1076615.3503936</v>
      </c>
      <c r="K16" s="4">
        <f>'SEKTÖR (U S D)'!K16*1.5349</f>
        <v>1152642.3244926</v>
      </c>
      <c r="L16" s="34">
        <f t="shared" si="4"/>
        <v>7.06166543800488</v>
      </c>
      <c r="M16" s="46">
        <f t="shared" si="5"/>
        <v>0.5923719479845315</v>
      </c>
    </row>
    <row r="17" spans="1:13" ht="14.25">
      <c r="A17" s="93" t="s">
        <v>159</v>
      </c>
      <c r="B17" s="4">
        <f>'SEKTÖR (U S D)'!B17*1.5331</f>
        <v>4418.6793566</v>
      </c>
      <c r="C17" s="4">
        <f>'SEKTÖR (U S D)'!C17*1.6467</f>
        <v>6407.951913</v>
      </c>
      <c r="D17" s="34">
        <f t="shared" si="0"/>
        <v>45.01961776042214</v>
      </c>
      <c r="E17" s="34">
        <f t="shared" si="1"/>
        <v>0.03372740734433724</v>
      </c>
      <c r="F17" s="4">
        <f>'SEKTÖR (U S D)'!F17*1.519</f>
        <v>54546.02467300001</v>
      </c>
      <c r="G17" s="4">
        <f>'SEKTÖR (U S D)'!G17*1.578</f>
        <v>77350.60598400001</v>
      </c>
      <c r="H17" s="34">
        <f t="shared" si="2"/>
        <v>41.807962079201985</v>
      </c>
      <c r="I17" s="34">
        <f t="shared" si="3"/>
        <v>0.06351980648897322</v>
      </c>
      <c r="J17" s="4">
        <f>'SEKTÖR (U S D)'!J17*1.5046</f>
        <v>81790.84441040001</v>
      </c>
      <c r="K17" s="4">
        <f>'SEKTÖR (U S D)'!K17*1.5349</f>
        <v>105718.0824498</v>
      </c>
      <c r="L17" s="34">
        <f t="shared" si="4"/>
        <v>29.25417656692826</v>
      </c>
      <c r="M17" s="46">
        <f t="shared" si="5"/>
        <v>0.054331187660964106</v>
      </c>
    </row>
    <row r="18" spans="1:13" s="65" customFormat="1" ht="15.75">
      <c r="A18" s="43" t="s">
        <v>79</v>
      </c>
      <c r="B18" s="3">
        <f>'SEKTÖR (U S D)'!B18*1.5331</f>
        <v>121360.0810175</v>
      </c>
      <c r="C18" s="3">
        <f>'SEKTÖR (U S D)'!C18*1.6467</f>
        <v>199233.7999179</v>
      </c>
      <c r="D18" s="33">
        <f t="shared" si="0"/>
        <v>64.16749086478502</v>
      </c>
      <c r="E18" s="33">
        <f t="shared" si="1"/>
        <v>1.0486407541478062</v>
      </c>
      <c r="F18" s="3">
        <f>'SEKTÖR (U S D)'!F18*1.519</f>
        <v>787211.4891549998</v>
      </c>
      <c r="G18" s="3">
        <f>'SEKTÖR (U S D)'!G18*1.578</f>
        <v>1222369.854612</v>
      </c>
      <c r="H18" s="33">
        <f t="shared" si="2"/>
        <v>55.278457117553415</v>
      </c>
      <c r="I18" s="33">
        <f t="shared" si="3"/>
        <v>1.0038020469932634</v>
      </c>
      <c r="J18" s="3">
        <f>'SEKTÖR (U S D)'!J18*1.5046</f>
        <v>1320387.0584364003</v>
      </c>
      <c r="K18" s="3">
        <f>'SEKTÖR (U S D)'!K18*1.5349</f>
        <v>1864624.4290866998</v>
      </c>
      <c r="L18" s="33">
        <f t="shared" si="4"/>
        <v>41.21801763906899</v>
      </c>
      <c r="M18" s="44">
        <f t="shared" si="5"/>
        <v>0.9582775001810413</v>
      </c>
    </row>
    <row r="19" spans="1:13" ht="14.25">
      <c r="A19" s="45" t="s">
        <v>114</v>
      </c>
      <c r="B19" s="4">
        <f>'SEKTÖR (U S D)'!B19*1.5331</f>
        <v>121360.0810175</v>
      </c>
      <c r="C19" s="4">
        <f>'SEKTÖR (U S D)'!C19*1.6467</f>
        <v>199233.7999179</v>
      </c>
      <c r="D19" s="34">
        <f t="shared" si="0"/>
        <v>64.16749086478502</v>
      </c>
      <c r="E19" s="34">
        <f t="shared" si="1"/>
        <v>1.0486407541478062</v>
      </c>
      <c r="F19" s="4">
        <f>'SEKTÖR (U S D)'!F19*1.519</f>
        <v>787211.4891549998</v>
      </c>
      <c r="G19" s="4">
        <f>'SEKTÖR (U S D)'!G19*1.578</f>
        <v>1222369.854612</v>
      </c>
      <c r="H19" s="34">
        <f t="shared" si="2"/>
        <v>55.278457117553415</v>
      </c>
      <c r="I19" s="34">
        <f t="shared" si="3"/>
        <v>1.0038020469932634</v>
      </c>
      <c r="J19" s="4">
        <f>'SEKTÖR (U S D)'!J19*1.5046</f>
        <v>1320387.0584364003</v>
      </c>
      <c r="K19" s="4">
        <f>'SEKTÖR (U S D)'!K19*1.5349</f>
        <v>1864624.4290866998</v>
      </c>
      <c r="L19" s="34">
        <f t="shared" si="4"/>
        <v>41.21801763906899</v>
      </c>
      <c r="M19" s="46">
        <f t="shared" si="5"/>
        <v>0.9582775001810413</v>
      </c>
    </row>
    <row r="20" spans="1:13" s="65" customFormat="1" ht="15.75">
      <c r="A20" s="43" t="s">
        <v>80</v>
      </c>
      <c r="B20" s="3">
        <f>'SEKTÖR (U S D)'!B20*1.5331</f>
        <v>366050.4911865</v>
      </c>
      <c r="C20" s="3">
        <f>'SEKTÖR (U S D)'!C20*1.6467</f>
        <v>476007.65314739995</v>
      </c>
      <c r="D20" s="33">
        <f t="shared" si="0"/>
        <v>30.038796452502943</v>
      </c>
      <c r="E20" s="33">
        <f t="shared" si="1"/>
        <v>2.5054033230421267</v>
      </c>
      <c r="F20" s="3">
        <f>'SEKTÖR (U S D)'!F20*1.519</f>
        <v>2433284.407834</v>
      </c>
      <c r="G20" s="3">
        <f>'SEKTÖR (U S D)'!G20*1.578</f>
        <v>3009411.1298099994</v>
      </c>
      <c r="H20" s="33">
        <f t="shared" si="2"/>
        <v>23.676916685988278</v>
      </c>
      <c r="I20" s="33">
        <f t="shared" si="3"/>
        <v>2.4713085331333327</v>
      </c>
      <c r="J20" s="3">
        <f>'SEKTÖR (U S D)'!J20*1.5046</f>
        <v>4168884.5751848</v>
      </c>
      <c r="K20" s="3">
        <f>'SEKTÖR (U S D)'!K20*1.5349</f>
        <v>4946396.5477833</v>
      </c>
      <c r="L20" s="33">
        <f t="shared" si="4"/>
        <v>18.65035979232009</v>
      </c>
      <c r="M20" s="44">
        <f t="shared" si="5"/>
        <v>2.5420778816223026</v>
      </c>
    </row>
    <row r="21" spans="1:13" ht="15" thickBot="1">
      <c r="A21" s="45" t="s">
        <v>9</v>
      </c>
      <c r="B21" s="4">
        <f>'SEKTÖR (U S D)'!B21*1.5331</f>
        <v>366050.4911865</v>
      </c>
      <c r="C21" s="4">
        <f>'SEKTÖR (U S D)'!C21*1.6467</f>
        <v>476007.65314739995</v>
      </c>
      <c r="D21" s="34">
        <f t="shared" si="0"/>
        <v>30.038796452502943</v>
      </c>
      <c r="E21" s="34">
        <f t="shared" si="1"/>
        <v>2.5054033230421267</v>
      </c>
      <c r="F21" s="4">
        <f>'SEKTÖR (U S D)'!F21*1.519</f>
        <v>2433284.407834</v>
      </c>
      <c r="G21" s="4">
        <f>'SEKTÖR (U S D)'!G21*1.578</f>
        <v>3009411.1298099994</v>
      </c>
      <c r="H21" s="34">
        <f t="shared" si="2"/>
        <v>23.676916685988278</v>
      </c>
      <c r="I21" s="34">
        <f t="shared" si="3"/>
        <v>2.4713085331333327</v>
      </c>
      <c r="J21" s="4">
        <f>'SEKTÖR (U S D)'!J21*1.5046</f>
        <v>4168884.5751848</v>
      </c>
      <c r="K21" s="4">
        <f>'SEKTÖR (U S D)'!K21*1.5349</f>
        <v>4946396.5477833</v>
      </c>
      <c r="L21" s="34">
        <f t="shared" si="4"/>
        <v>18.65035979232009</v>
      </c>
      <c r="M21" s="46">
        <f t="shared" si="5"/>
        <v>2.5420778816223026</v>
      </c>
    </row>
    <row r="22" spans="1:13" ht="18" thickBot="1" thickTop="1">
      <c r="A22" s="52" t="s">
        <v>10</v>
      </c>
      <c r="B22" s="59">
        <f>'SEKTÖR (U S D)'!B22*1.5331</f>
        <v>12174265.0162929</v>
      </c>
      <c r="C22" s="59">
        <f>'SEKTÖR (U S D)'!C22*1.6467</f>
        <v>16166976.4849791</v>
      </c>
      <c r="D22" s="60">
        <f t="shared" si="0"/>
        <v>32.79632456943173</v>
      </c>
      <c r="E22" s="60">
        <f t="shared" si="1"/>
        <v>85.09274239855108</v>
      </c>
      <c r="F22" s="59">
        <f>'SEKTÖR (U S D)'!F22*1.519</f>
        <v>79965756.85575399</v>
      </c>
      <c r="G22" s="59">
        <f>'SEKTÖR (U S D)'!G22*1.578</f>
        <v>103102767.51600002</v>
      </c>
      <c r="H22" s="60">
        <f t="shared" si="2"/>
        <v>28.93364806386021</v>
      </c>
      <c r="I22" s="60">
        <f t="shared" si="3"/>
        <v>84.6673113646788</v>
      </c>
      <c r="J22" s="59">
        <f>'SEKTÖR (U S D)'!J22*1.5046</f>
        <v>133821152.08795498</v>
      </c>
      <c r="K22" s="59">
        <f>'SEKTÖR (U S D)'!K22*1.5349</f>
        <v>162234369.9441014</v>
      </c>
      <c r="L22" s="60">
        <f t="shared" si="4"/>
        <v>21.23223228378097</v>
      </c>
      <c r="M22" s="60">
        <f t="shared" si="5"/>
        <v>83.37633254629586</v>
      </c>
    </row>
    <row r="23" spans="1:13" s="65" customFormat="1" ht="15.75">
      <c r="A23" s="43" t="s">
        <v>81</v>
      </c>
      <c r="B23" s="3">
        <f>'SEKTÖR (U S D)'!B23*1.5331</f>
        <v>1183833.128729</v>
      </c>
      <c r="C23" s="3">
        <f>'SEKTÖR (U S D)'!C23*1.6467</f>
        <v>1506609.2584191002</v>
      </c>
      <c r="D23" s="33">
        <f t="shared" si="0"/>
        <v>27.2653401781924</v>
      </c>
      <c r="E23" s="33">
        <f t="shared" si="1"/>
        <v>7.929838559550197</v>
      </c>
      <c r="F23" s="3">
        <f>'SEKTÖR (U S D)'!F23*1.519</f>
        <v>7533803.248005998</v>
      </c>
      <c r="G23" s="3">
        <f>'SEKTÖR (U S D)'!G23*1.578</f>
        <v>10111444.842894</v>
      </c>
      <c r="H23" s="33">
        <f t="shared" si="2"/>
        <v>34.214347123681996</v>
      </c>
      <c r="I23" s="33">
        <f t="shared" si="3"/>
        <v>8.303451686951338</v>
      </c>
      <c r="J23" s="3">
        <f>'SEKTÖR (U S D)'!J23*1.5046</f>
        <v>12773227.139547</v>
      </c>
      <c r="K23" s="3">
        <f>'SEKTÖR (U S D)'!K23*1.5349</f>
        <v>16104330.5554618</v>
      </c>
      <c r="L23" s="33">
        <f t="shared" si="4"/>
        <v>26.078792614604186</v>
      </c>
      <c r="M23" s="44">
        <f t="shared" si="5"/>
        <v>8.276421453051514</v>
      </c>
    </row>
    <row r="24" spans="1:13" ht="14.25">
      <c r="A24" s="45" t="s">
        <v>11</v>
      </c>
      <c r="B24" s="4">
        <f>'SEKTÖR (U S D)'!B24*1.5331</f>
        <v>825842.1917685999</v>
      </c>
      <c r="C24" s="4">
        <f>'SEKTÖR (U S D)'!C24*1.6467</f>
        <v>1030930.1861430001</v>
      </c>
      <c r="D24" s="34">
        <f t="shared" si="0"/>
        <v>24.833799534411007</v>
      </c>
      <c r="E24" s="34">
        <f t="shared" si="1"/>
        <v>5.426164678464307</v>
      </c>
      <c r="F24" s="4">
        <f>'SEKTÖR (U S D)'!F24*1.519</f>
        <v>5532360.865660999</v>
      </c>
      <c r="G24" s="4">
        <f>'SEKTÖR (U S D)'!G24*1.578</f>
        <v>7459695.325176001</v>
      </c>
      <c r="H24" s="34">
        <f t="shared" si="2"/>
        <v>34.83746824032829</v>
      </c>
      <c r="I24" s="34">
        <f t="shared" si="3"/>
        <v>6.125852506183227</v>
      </c>
      <c r="J24" s="4">
        <f>'SEKTÖR (U S D)'!J24*1.5046</f>
        <v>9255602.899707401</v>
      </c>
      <c r="K24" s="4">
        <f>'SEKTÖR (U S D)'!K24*1.5349</f>
        <v>11640111.768375</v>
      </c>
      <c r="L24" s="34">
        <f t="shared" si="4"/>
        <v>25.762869199401162</v>
      </c>
      <c r="M24" s="46">
        <f t="shared" si="5"/>
        <v>5.982146878065847</v>
      </c>
    </row>
    <row r="25" spans="1:13" ht="14.25">
      <c r="A25" s="45" t="s">
        <v>12</v>
      </c>
      <c r="B25" s="4">
        <f>'SEKTÖR (U S D)'!B25*1.5331</f>
        <v>198548.86504379997</v>
      </c>
      <c r="C25" s="4">
        <f>'SEKTÖR (U S D)'!C25*1.6467</f>
        <v>253799.3517147</v>
      </c>
      <c r="D25" s="34">
        <f t="shared" si="0"/>
        <v>27.82714807194276</v>
      </c>
      <c r="E25" s="34">
        <f t="shared" si="1"/>
        <v>1.3358393189007072</v>
      </c>
      <c r="F25" s="4">
        <f>'SEKTÖR (U S D)'!F25*1.519</f>
        <v>1003968.1379770001</v>
      </c>
      <c r="G25" s="4">
        <f>'SEKTÖR (U S D)'!G25*1.578</f>
        <v>1289419.13142</v>
      </c>
      <c r="H25" s="34">
        <f t="shared" si="2"/>
        <v>28.432276149538456</v>
      </c>
      <c r="I25" s="34">
        <f t="shared" si="3"/>
        <v>1.0588624700357243</v>
      </c>
      <c r="J25" s="4">
        <f>'SEKTÖR (U S D)'!J25*1.5046</f>
        <v>1744855.7783225998</v>
      </c>
      <c r="K25" s="4">
        <f>'SEKTÖR (U S D)'!K25*1.5349</f>
        <v>2185170.1408244</v>
      </c>
      <c r="L25" s="34">
        <f t="shared" si="4"/>
        <v>25.23500039212937</v>
      </c>
      <c r="M25" s="46">
        <f t="shared" si="5"/>
        <v>1.1230140222098821</v>
      </c>
    </row>
    <row r="26" spans="1:13" ht="14.25">
      <c r="A26" s="45" t="s">
        <v>13</v>
      </c>
      <c r="B26" s="4">
        <f>'SEKTÖR (U S D)'!B26*1.5331</f>
        <v>159442.0719166</v>
      </c>
      <c r="C26" s="4">
        <f>'SEKTÖR (U S D)'!C26*1.6467</f>
        <v>221879.7189147</v>
      </c>
      <c r="D26" s="34">
        <f t="shared" si="0"/>
        <v>39.16008256011595</v>
      </c>
      <c r="E26" s="34">
        <f t="shared" si="1"/>
        <v>1.1678345535179948</v>
      </c>
      <c r="F26" s="4">
        <f>'SEKTÖR (U S D)'!F26*1.519</f>
        <v>997474.2413299999</v>
      </c>
      <c r="G26" s="4">
        <f>'SEKTÖR (U S D)'!G26*1.578</f>
        <v>1362330.38472</v>
      </c>
      <c r="H26" s="34">
        <f t="shared" si="2"/>
        <v>36.57800154352986</v>
      </c>
      <c r="I26" s="34">
        <f t="shared" si="3"/>
        <v>1.1187367094365444</v>
      </c>
      <c r="J26" s="4">
        <f>'SEKTÖR (U S D)'!J26*1.5046</f>
        <v>1772768.4585078002</v>
      </c>
      <c r="K26" s="4">
        <f>'SEKTÖR (U S D)'!K26*1.5349</f>
        <v>2279048.6447274997</v>
      </c>
      <c r="L26" s="34">
        <f t="shared" si="4"/>
        <v>28.558731614948336</v>
      </c>
      <c r="M26" s="46">
        <f t="shared" si="5"/>
        <v>1.17126055198696</v>
      </c>
    </row>
    <row r="27" spans="1:13" s="65" customFormat="1" ht="15.75">
      <c r="A27" s="43" t="s">
        <v>82</v>
      </c>
      <c r="B27" s="3">
        <f>'SEKTÖR (U S D)'!B27*1.5331</f>
        <v>1663196.8929003</v>
      </c>
      <c r="C27" s="3">
        <f>'SEKTÖR (U S D)'!C27*1.6467</f>
        <v>2238746.482104</v>
      </c>
      <c r="D27" s="33">
        <f t="shared" si="0"/>
        <v>34.60501830303752</v>
      </c>
      <c r="E27" s="33">
        <f t="shared" si="1"/>
        <v>11.783346000059726</v>
      </c>
      <c r="F27" s="3">
        <f>'SEKTÖR (U S D)'!F27*1.519</f>
        <v>10540857.425063</v>
      </c>
      <c r="G27" s="3">
        <f>'SEKTÖR (U S D)'!G27*1.578</f>
        <v>15160025.271845998</v>
      </c>
      <c r="H27" s="33">
        <f t="shared" si="2"/>
        <v>43.821557018691884</v>
      </c>
      <c r="I27" s="33">
        <f t="shared" si="3"/>
        <v>12.449312573385534</v>
      </c>
      <c r="J27" s="3">
        <f>'SEKTÖR (U S D)'!J27*1.5046</f>
        <v>17249480.922335997</v>
      </c>
      <c r="K27" s="3">
        <f>'SEKTÖR (U S D)'!K27*1.5349</f>
        <v>23517199.874341298</v>
      </c>
      <c r="L27" s="33">
        <f t="shared" si="4"/>
        <v>36.33569601441955</v>
      </c>
      <c r="M27" s="44">
        <f t="shared" si="5"/>
        <v>12.086081870052459</v>
      </c>
    </row>
    <row r="28" spans="1:13" ht="14.25">
      <c r="A28" s="45" t="s">
        <v>14</v>
      </c>
      <c r="B28" s="4">
        <f>'SEKTÖR (U S D)'!B28*1.5331</f>
        <v>1663196.8929003</v>
      </c>
      <c r="C28" s="4">
        <f>'SEKTÖR (U S D)'!C28*1.6467</f>
        <v>2238746.482104</v>
      </c>
      <c r="D28" s="34">
        <f t="shared" si="0"/>
        <v>34.60501830303752</v>
      </c>
      <c r="E28" s="34">
        <f t="shared" si="1"/>
        <v>11.783346000059726</v>
      </c>
      <c r="F28" s="4">
        <f>'SEKTÖR (U S D)'!F28*1.519</f>
        <v>10540857.425063</v>
      </c>
      <c r="G28" s="4">
        <f>'SEKTÖR (U S D)'!G28*1.578</f>
        <v>15160025.271845998</v>
      </c>
      <c r="H28" s="34">
        <f t="shared" si="2"/>
        <v>43.821557018691884</v>
      </c>
      <c r="I28" s="34">
        <f t="shared" si="3"/>
        <v>12.449312573385534</v>
      </c>
      <c r="J28" s="4">
        <f>'SEKTÖR (U S D)'!J28*1.5046</f>
        <v>17249480.922335997</v>
      </c>
      <c r="K28" s="4">
        <f>'SEKTÖR (U S D)'!K28*1.5349</f>
        <v>23517199.874341298</v>
      </c>
      <c r="L28" s="34">
        <f t="shared" si="4"/>
        <v>36.33569601441955</v>
      </c>
      <c r="M28" s="46">
        <f t="shared" si="5"/>
        <v>12.086081870052459</v>
      </c>
    </row>
    <row r="29" spans="1:13" s="65" customFormat="1" ht="15.75">
      <c r="A29" s="43" t="s">
        <v>83</v>
      </c>
      <c r="B29" s="3">
        <f>'SEKTÖR (U S D)'!B29*1.5331</f>
        <v>9327234.9946636</v>
      </c>
      <c r="C29" s="3">
        <f>'SEKTÖR (U S D)'!C29*1.6467</f>
        <v>12421620.744456</v>
      </c>
      <c r="D29" s="33">
        <f t="shared" si="0"/>
        <v>33.175809889670354</v>
      </c>
      <c r="E29" s="33">
        <f t="shared" si="1"/>
        <v>65.37955783894117</v>
      </c>
      <c r="F29" s="3">
        <f>'SEKTÖR (U S D)'!F29*1.519</f>
        <v>61891096.184204005</v>
      </c>
      <c r="G29" s="3">
        <f>'SEKTÖR (U S D)'!G29*1.578</f>
        <v>77831297.40283799</v>
      </c>
      <c r="H29" s="33">
        <f t="shared" si="2"/>
        <v>25.755241385920524</v>
      </c>
      <c r="I29" s="33">
        <f t="shared" si="3"/>
        <v>63.91454710563775</v>
      </c>
      <c r="J29" s="3">
        <f>'SEKTÖR (U S D)'!J29*1.5046</f>
        <v>103798444.02607201</v>
      </c>
      <c r="K29" s="3">
        <f>'SEKTÖR (U S D)'!K29*1.5349</f>
        <v>122612839.51890299</v>
      </c>
      <c r="L29" s="33">
        <f t="shared" si="4"/>
        <v>18.12589357129977</v>
      </c>
      <c r="M29" s="44">
        <f t="shared" si="5"/>
        <v>63.01382922555835</v>
      </c>
    </row>
    <row r="30" spans="1:13" ht="14.25">
      <c r="A30" s="45" t="s">
        <v>15</v>
      </c>
      <c r="B30" s="4">
        <f>'SEKTÖR (U S D)'!B30*1.5331</f>
        <v>2101658.4459351</v>
      </c>
      <c r="C30" s="4">
        <f>'SEKTÖR (U S D)'!C30*1.6467</f>
        <v>2676312.7997958</v>
      </c>
      <c r="D30" s="34">
        <f t="shared" si="0"/>
        <v>27.34289936464993</v>
      </c>
      <c r="E30" s="34">
        <f t="shared" si="1"/>
        <v>14.086418438386406</v>
      </c>
      <c r="F30" s="4">
        <f>'SEKTÖR (U S D)'!F30*1.519</f>
        <v>12636367.095093</v>
      </c>
      <c r="G30" s="4">
        <f>'SEKTÖR (U S D)'!G30*1.578</f>
        <v>15471053.157288002</v>
      </c>
      <c r="H30" s="34">
        <f t="shared" si="2"/>
        <v>22.43276125854065</v>
      </c>
      <c r="I30" s="34">
        <f t="shared" si="3"/>
        <v>12.704726617588848</v>
      </c>
      <c r="J30" s="4">
        <f>'SEKTÖR (U S D)'!J30*1.5046</f>
        <v>21246355.6398354</v>
      </c>
      <c r="K30" s="4">
        <f>'SEKTÖR (U S D)'!K30*1.5349</f>
        <v>24611290.294858698</v>
      </c>
      <c r="L30" s="34">
        <f t="shared" si="4"/>
        <v>15.837702766841986</v>
      </c>
      <c r="M30" s="46">
        <f t="shared" si="5"/>
        <v>12.648362518525442</v>
      </c>
    </row>
    <row r="31" spans="1:13" ht="14.25">
      <c r="A31" s="45" t="s">
        <v>126</v>
      </c>
      <c r="B31" s="4">
        <f>'SEKTÖR (U S D)'!B31*1.5331</f>
        <v>2121197.9357486</v>
      </c>
      <c r="C31" s="4">
        <f>'SEKTÖR (U S D)'!C31*1.6467</f>
        <v>3144958.3799964</v>
      </c>
      <c r="D31" s="34">
        <f t="shared" si="0"/>
        <v>48.263315129358766</v>
      </c>
      <c r="E31" s="34">
        <f t="shared" si="1"/>
        <v>16.553072464219902</v>
      </c>
      <c r="F31" s="4">
        <f>'SEKTÖR (U S D)'!F31*1.519</f>
        <v>15410601.783143003</v>
      </c>
      <c r="G31" s="4">
        <f>'SEKTÖR (U S D)'!G31*1.578</f>
        <v>19322583.723144</v>
      </c>
      <c r="H31" s="34">
        <f t="shared" si="2"/>
        <v>25.385004395351686</v>
      </c>
      <c r="I31" s="34">
        <f t="shared" si="3"/>
        <v>15.867578066744192</v>
      </c>
      <c r="J31" s="4">
        <f>'SEKTÖR (U S D)'!J31*1.5046</f>
        <v>25515617.760885198</v>
      </c>
      <c r="K31" s="4">
        <f>'SEKTÖR (U S D)'!K31*1.5349</f>
        <v>29757087.535847504</v>
      </c>
      <c r="L31" s="34">
        <f t="shared" si="4"/>
        <v>16.62303384033434</v>
      </c>
      <c r="M31" s="46">
        <f t="shared" si="5"/>
        <v>15.29291744315899</v>
      </c>
    </row>
    <row r="32" spans="1:13" ht="14.25">
      <c r="A32" s="45" t="s">
        <v>127</v>
      </c>
      <c r="B32" s="4">
        <f>'SEKTÖR (U S D)'!B32*1.5331</f>
        <v>269006.9353317</v>
      </c>
      <c r="C32" s="4">
        <f>'SEKTÖR (U S D)'!C32*1.6467</f>
        <v>384370.4613144</v>
      </c>
      <c r="D32" s="34">
        <f t="shared" si="0"/>
        <v>42.884963482614516</v>
      </c>
      <c r="E32" s="34">
        <f t="shared" si="1"/>
        <v>2.0230830842506027</v>
      </c>
      <c r="F32" s="4">
        <f>'SEKTÖR (U S D)'!F32*1.519</f>
        <v>1268374.02286</v>
      </c>
      <c r="G32" s="4">
        <f>'SEKTÖR (U S D)'!G32*1.578</f>
        <v>1562095.355358</v>
      </c>
      <c r="H32" s="34">
        <f t="shared" si="2"/>
        <v>23.157312212662703</v>
      </c>
      <c r="I32" s="34">
        <f t="shared" si="3"/>
        <v>1.2827823832458214</v>
      </c>
      <c r="J32" s="4">
        <f>'SEKTÖR (U S D)'!J32*1.5046</f>
        <v>2413300.3428565995</v>
      </c>
      <c r="K32" s="4">
        <f>'SEKTÖR (U S D)'!K32*1.5349</f>
        <v>1985208.1009211</v>
      </c>
      <c r="L32" s="34">
        <f t="shared" si="4"/>
        <v>-17.738871301396784</v>
      </c>
      <c r="M32" s="46">
        <f t="shared" si="5"/>
        <v>1.0202484889794226</v>
      </c>
    </row>
    <row r="33" spans="1:13" ht="14.25">
      <c r="A33" s="45" t="s">
        <v>33</v>
      </c>
      <c r="B33" s="4">
        <f>'SEKTÖR (U S D)'!B33*1.5331</f>
        <v>1122466.6066674</v>
      </c>
      <c r="C33" s="4">
        <f>'SEKTÖR (U S D)'!C33*1.6467</f>
        <v>1362793.4723073</v>
      </c>
      <c r="D33" s="34">
        <f t="shared" si="0"/>
        <v>21.410602704113362</v>
      </c>
      <c r="E33" s="34">
        <f t="shared" si="1"/>
        <v>7.172883191190089</v>
      </c>
      <c r="F33" s="4">
        <f>'SEKTÖR (U S D)'!F33*1.519</f>
        <v>7976508.350349001</v>
      </c>
      <c r="G33" s="4">
        <f>'SEKTÖR (U S D)'!G33*1.578</f>
        <v>9084361.680132</v>
      </c>
      <c r="H33" s="34">
        <f t="shared" si="2"/>
        <v>13.888950918411897</v>
      </c>
      <c r="I33" s="34">
        <f t="shared" si="3"/>
        <v>7.460017780819824</v>
      </c>
      <c r="J33" s="4">
        <f>'SEKTÖR (U S D)'!J33*1.5046</f>
        <v>14103050.432297401</v>
      </c>
      <c r="K33" s="4">
        <f>'SEKTÖR (U S D)'!K33*1.5349</f>
        <v>15491724.145399297</v>
      </c>
      <c r="L33" s="34">
        <f t="shared" si="4"/>
        <v>9.84661949390533</v>
      </c>
      <c r="M33" s="46">
        <f t="shared" si="5"/>
        <v>7.961587575476973</v>
      </c>
    </row>
    <row r="34" spans="1:13" ht="14.25">
      <c r="A34" s="45" t="s">
        <v>32</v>
      </c>
      <c r="B34" s="4">
        <f>'SEKTÖR (U S D)'!B34*1.5331</f>
        <v>813015.670061</v>
      </c>
      <c r="C34" s="4">
        <f>'SEKTÖR (U S D)'!C34*1.6467</f>
        <v>1182530.1998004</v>
      </c>
      <c r="D34" s="34">
        <f t="shared" si="0"/>
        <v>45.449865647937095</v>
      </c>
      <c r="E34" s="34">
        <f t="shared" si="1"/>
        <v>6.2240912989274175</v>
      </c>
      <c r="F34" s="4">
        <f>'SEKTÖR (U S D)'!F34*1.519</f>
        <v>5393694.338976999</v>
      </c>
      <c r="G34" s="4">
        <f>'SEKTÖR (U S D)'!G34*1.578</f>
        <v>7458502.619124001</v>
      </c>
      <c r="H34" s="34">
        <f t="shared" si="2"/>
        <v>38.28189271360576</v>
      </c>
      <c r="I34" s="34">
        <f t="shared" si="3"/>
        <v>6.124873063854916</v>
      </c>
      <c r="J34" s="4">
        <f>'SEKTÖR (U S D)'!J34*1.5046</f>
        <v>8944289.4840114</v>
      </c>
      <c r="K34" s="4">
        <f>'SEKTÖR (U S D)'!K34*1.5349</f>
        <v>11492533.1978155</v>
      </c>
      <c r="L34" s="34">
        <f t="shared" si="4"/>
        <v>28.49017485803964</v>
      </c>
      <c r="M34" s="46">
        <f t="shared" si="5"/>
        <v>5.906302530287288</v>
      </c>
    </row>
    <row r="35" spans="1:13" ht="14.25">
      <c r="A35" s="45" t="s">
        <v>16</v>
      </c>
      <c r="B35" s="4">
        <f>'SEKTÖR (U S D)'!B35*1.5331</f>
        <v>764317.7834035</v>
      </c>
      <c r="C35" s="4">
        <f>'SEKTÖR (U S D)'!C35*1.6467</f>
        <v>957254.6232117</v>
      </c>
      <c r="D35" s="34">
        <f t="shared" si="0"/>
        <v>25.24301331169531</v>
      </c>
      <c r="E35" s="34">
        <f t="shared" si="1"/>
        <v>5.038383097696488</v>
      </c>
      <c r="F35" s="4">
        <f>'SEKTÖR (U S D)'!F35*1.519</f>
        <v>4901783.387095</v>
      </c>
      <c r="G35" s="4">
        <f>'SEKTÖR (U S D)'!G35*1.578</f>
        <v>6408337.518576</v>
      </c>
      <c r="H35" s="34">
        <f t="shared" si="2"/>
        <v>30.73481654549094</v>
      </c>
      <c r="I35" s="34">
        <f t="shared" si="3"/>
        <v>5.262484422942648</v>
      </c>
      <c r="J35" s="4">
        <f>'SEKTÖR (U S D)'!J35*1.5046</f>
        <v>8720745.5371202</v>
      </c>
      <c r="K35" s="4">
        <f>'SEKTÖR (U S D)'!K35*1.5349</f>
        <v>10147966.4324334</v>
      </c>
      <c r="L35" s="34">
        <f t="shared" si="4"/>
        <v>16.36581286815648</v>
      </c>
      <c r="M35" s="46">
        <f t="shared" si="5"/>
        <v>5.215295773828582</v>
      </c>
    </row>
    <row r="36" spans="1:13" ht="14.25">
      <c r="A36" s="45" t="s">
        <v>152</v>
      </c>
      <c r="B36" s="4">
        <f>'SEKTÖR (U S D)'!B36*1.5331</f>
        <v>1560087.8169999</v>
      </c>
      <c r="C36" s="4">
        <f>'SEKTÖR (U S D)'!C36*1.6467</f>
        <v>2049126.3143901</v>
      </c>
      <c r="D36" s="34">
        <f t="shared" si="0"/>
        <v>31.34685702056422</v>
      </c>
      <c r="E36" s="34">
        <f t="shared" si="1"/>
        <v>10.785305327467643</v>
      </c>
      <c r="F36" s="4">
        <f>'SEKTÖR (U S D)'!F36*1.519</f>
        <v>10419914.433921998</v>
      </c>
      <c r="G36" s="4">
        <f>'SEKTÖR (U S D)'!G36*1.578</f>
        <v>14194690.224288002</v>
      </c>
      <c r="H36" s="34">
        <f t="shared" si="2"/>
        <v>36.22655266800688</v>
      </c>
      <c r="I36" s="34">
        <f t="shared" si="3"/>
        <v>11.656585811418195</v>
      </c>
      <c r="J36" s="4">
        <f>'SEKTÖR (U S D)'!J36*1.5046</f>
        <v>16322112.527311997</v>
      </c>
      <c r="K36" s="4">
        <f>'SEKTÖR (U S D)'!K36*1.5349</f>
        <v>21990957.2997429</v>
      </c>
      <c r="L36" s="34">
        <f t="shared" si="4"/>
        <v>34.731072726922775</v>
      </c>
      <c r="M36" s="46">
        <f t="shared" si="5"/>
        <v>11.301707335298348</v>
      </c>
    </row>
    <row r="37" spans="1:13" ht="14.25">
      <c r="A37" s="45" t="s">
        <v>17</v>
      </c>
      <c r="B37" s="4">
        <f>'SEKTÖR (U S D)'!B37*1.5331</f>
        <v>426344.8673589</v>
      </c>
      <c r="C37" s="4">
        <f>'SEKTÖR (U S D)'!C37*1.6467</f>
        <v>466078.6844802</v>
      </c>
      <c r="D37" s="34">
        <f t="shared" si="0"/>
        <v>9.319642421742062</v>
      </c>
      <c r="E37" s="34">
        <f t="shared" si="1"/>
        <v>2.4531435097204257</v>
      </c>
      <c r="F37" s="4">
        <f>'SEKTÖR (U S D)'!F37*1.519</f>
        <v>2848165.4054</v>
      </c>
      <c r="G37" s="4">
        <f>'SEKTÖR (U S D)'!G37*1.578</f>
        <v>2966971.2979440005</v>
      </c>
      <c r="H37" s="34">
        <f t="shared" si="2"/>
        <v>4.17131295530623</v>
      </c>
      <c r="I37" s="34">
        <f t="shared" si="3"/>
        <v>2.4364572236541227</v>
      </c>
      <c r="J37" s="4">
        <f>'SEKTÖR (U S D)'!J37*1.5046</f>
        <v>4814757.0372336</v>
      </c>
      <c r="K37" s="4">
        <f>'SEKTÖR (U S D)'!K37*1.5349</f>
        <v>4924518.6541661</v>
      </c>
      <c r="L37" s="34">
        <f t="shared" si="4"/>
        <v>2.2796917078824106</v>
      </c>
      <c r="M37" s="46">
        <f t="shared" si="5"/>
        <v>2.530834280563731</v>
      </c>
    </row>
    <row r="38" spans="1:13" ht="14.25">
      <c r="A38" s="45" t="s">
        <v>87</v>
      </c>
      <c r="B38" s="4">
        <f>'SEKTÖR (U S D)'!B38*1.5331</f>
        <v>139378.6973035</v>
      </c>
      <c r="C38" s="4">
        <f>'SEKTÖR (U S D)'!C38*1.6467</f>
        <v>189910.86131160002</v>
      </c>
      <c r="D38" s="34">
        <f t="shared" si="0"/>
        <v>36.25529940064312</v>
      </c>
      <c r="E38" s="34">
        <f t="shared" si="1"/>
        <v>0.9995706998948994</v>
      </c>
      <c r="F38" s="4">
        <f>'SEKTÖR (U S D)'!F38*1.519</f>
        <v>973704.1424879998</v>
      </c>
      <c r="G38" s="4">
        <f>'SEKTÖR (U S D)'!G38*1.578</f>
        <v>1285031.713872</v>
      </c>
      <c r="H38" s="34">
        <f t="shared" si="2"/>
        <v>31.973528487667625</v>
      </c>
      <c r="I38" s="34">
        <f t="shared" si="3"/>
        <v>1.0552595517380587</v>
      </c>
      <c r="J38" s="4">
        <f>'SEKTÖR (U S D)'!J38*1.5046</f>
        <v>1629389.6793604</v>
      </c>
      <c r="K38" s="4">
        <f>'SEKTÖR (U S D)'!K38*1.5349</f>
        <v>2106778.6766179</v>
      </c>
      <c r="L38" s="34">
        <f t="shared" si="4"/>
        <v>29.298638828060703</v>
      </c>
      <c r="M38" s="46">
        <f t="shared" si="5"/>
        <v>1.0827266725519507</v>
      </c>
    </row>
    <row r="39" spans="1:13" ht="15" thickBot="1">
      <c r="A39" s="45" t="s">
        <v>84</v>
      </c>
      <c r="B39" s="4">
        <f>'SEKTÖR (U S D)'!B39*1.5331</f>
        <v>9760.2389202</v>
      </c>
      <c r="C39" s="4">
        <f>'SEKTÖR (U S D)'!C39*1.6467</f>
        <v>8284.9478481</v>
      </c>
      <c r="D39" s="34">
        <f t="shared" si="0"/>
        <v>-15.115317198298342</v>
      </c>
      <c r="E39" s="34">
        <f t="shared" si="1"/>
        <v>0.04360672718728921</v>
      </c>
      <c r="F39" s="4">
        <f>'SEKTÖR (U S D)'!F39*1.519</f>
        <v>61983.22943399999</v>
      </c>
      <c r="G39" s="4">
        <f>'SEKTÖR (U S D)'!G39*1.578</f>
        <v>77670.10995600001</v>
      </c>
      <c r="H39" s="34">
        <f t="shared" si="2"/>
        <v>25.30826590554382</v>
      </c>
      <c r="I39" s="34">
        <f t="shared" si="3"/>
        <v>0.06378218103944665</v>
      </c>
      <c r="J39" s="4">
        <f>'SEKTÖR (U S D)'!J39*1.5046</f>
        <v>88825.5851598</v>
      </c>
      <c r="K39" s="4">
        <f>'SEKTÖR (U S D)'!K39*1.5349</f>
        <v>104775.18110059999</v>
      </c>
      <c r="L39" s="34">
        <f t="shared" si="4"/>
        <v>17.956083162420118</v>
      </c>
      <c r="M39" s="46">
        <f t="shared" si="5"/>
        <v>0.05384660688762774</v>
      </c>
    </row>
    <row r="40" spans="1:13" ht="18" thickBot="1" thickTop="1">
      <c r="A40" s="52" t="s">
        <v>18</v>
      </c>
      <c r="B40" s="59">
        <f>'SEKTÖR (U S D)'!B40*1.5331</f>
        <v>520611.47165759996</v>
      </c>
      <c r="C40" s="59">
        <f>'SEKTÖR (U S D)'!C40*1.6467</f>
        <v>583851.6746139</v>
      </c>
      <c r="D40" s="60">
        <f t="shared" si="0"/>
        <v>12.147293403840397</v>
      </c>
      <c r="E40" s="60">
        <f t="shared" si="1"/>
        <v>3.073026066008253</v>
      </c>
      <c r="F40" s="59">
        <f>'SEKTÖR (U S D)'!F40*1.519</f>
        <v>3157544.665058</v>
      </c>
      <c r="G40" s="59">
        <f>'SEKTÖR (U S D)'!G40*1.578</f>
        <v>3468411.838782</v>
      </c>
      <c r="H40" s="60">
        <f t="shared" si="2"/>
        <v>9.845218570116081</v>
      </c>
      <c r="I40" s="60">
        <f t="shared" si="3"/>
        <v>2.8482368821915656</v>
      </c>
      <c r="J40" s="59">
        <f>'SEKTÖR (U S D)'!J40*1.5046</f>
        <v>4982003.323796</v>
      </c>
      <c r="K40" s="59">
        <f>'SEKTÖR (U S D)'!K40*1.5349</f>
        <v>5787550.732834902</v>
      </c>
      <c r="L40" s="60">
        <f t="shared" si="4"/>
        <v>16.169146359081925</v>
      </c>
      <c r="M40" s="60">
        <f t="shared" si="5"/>
        <v>2.9743682223172816</v>
      </c>
    </row>
    <row r="41" spans="1:13" ht="14.25">
      <c r="A41" s="45" t="s">
        <v>88</v>
      </c>
      <c r="B41" s="4">
        <f>'SEKTÖR (U S D)'!B41*1.5331</f>
        <v>520611.47165759996</v>
      </c>
      <c r="C41" s="4">
        <f>'SEKTÖR (U S D)'!C41*1.6467</f>
        <v>583851.6746139</v>
      </c>
      <c r="D41" s="34">
        <f t="shared" si="0"/>
        <v>12.147293403840397</v>
      </c>
      <c r="E41" s="34">
        <f t="shared" si="1"/>
        <v>3.073026066008253</v>
      </c>
      <c r="F41" s="4">
        <f>'SEKTÖR (U S D)'!F41*1.519</f>
        <v>3157544.665058</v>
      </c>
      <c r="G41" s="4">
        <f>'SEKTÖR (U S D)'!G41*1.578</f>
        <v>3468411.838782</v>
      </c>
      <c r="H41" s="34">
        <f t="shared" si="2"/>
        <v>9.845218570116081</v>
      </c>
      <c r="I41" s="34">
        <f t="shared" si="3"/>
        <v>2.8482368821915656</v>
      </c>
      <c r="J41" s="4">
        <f>'SEKTÖR (U S D)'!J41*1.5046</f>
        <v>4982003.323796</v>
      </c>
      <c r="K41" s="4">
        <f>'SEKTÖR (U S D)'!K41*1.5349</f>
        <v>5787550.732834902</v>
      </c>
      <c r="L41" s="34">
        <f t="shared" si="4"/>
        <v>16.169146359081925</v>
      </c>
      <c r="M41" s="46">
        <f t="shared" si="5"/>
        <v>2.9743682223172816</v>
      </c>
    </row>
    <row r="42" spans="1:13" ht="14.25">
      <c r="A42" s="137" t="s">
        <v>131</v>
      </c>
      <c r="B42" s="156"/>
      <c r="C42" s="156"/>
      <c r="D42" s="157"/>
      <c r="E42" s="158"/>
      <c r="F42" s="147">
        <f>'SEKTÖR (U S D)'!F42*1.519</f>
        <v>2443892.541804015</v>
      </c>
      <c r="G42" s="147">
        <f>'SEKTÖR (U S D)'!G42*1.578</f>
        <v>-39561.919649995296</v>
      </c>
      <c r="H42" s="148">
        <f t="shared" si="2"/>
        <v>-101.61880765922677</v>
      </c>
      <c r="I42" s="149">
        <f t="shared" si="3"/>
        <v>-0.032487986985128676</v>
      </c>
      <c r="J42" s="147">
        <f>'SEKTÖR (U S D)'!J42*1.5046</f>
        <v>4773128.453540379</v>
      </c>
      <c r="K42" s="147">
        <f>'SEKTÖR (U S D)'!K42*1.5349</f>
        <v>960298.8605077906</v>
      </c>
      <c r="L42" s="148">
        <f t="shared" si="4"/>
        <v>-79.88114357585523</v>
      </c>
      <c r="M42" s="150">
        <f t="shared" si="5"/>
        <v>0.49352179297835413</v>
      </c>
    </row>
    <row r="43" spans="1:13" s="40" customFormat="1" ht="18.75" thickBot="1">
      <c r="A43" s="47" t="s">
        <v>19</v>
      </c>
      <c r="B43" s="48">
        <f>'SEKTÖR (U S D)'!B43*1.5331</f>
        <v>14378216.254364397</v>
      </c>
      <c r="C43" s="48">
        <f>'SEKTÖR (U S D)'!C43*1.6467</f>
        <v>18999242.5079655</v>
      </c>
      <c r="D43" s="49">
        <f>(C43-B43)/B43*100</f>
        <v>32.139078810964655</v>
      </c>
      <c r="E43" s="50">
        <f>C43/C$43*100</f>
        <v>100</v>
      </c>
      <c r="F43" s="48">
        <f>'SEKTÖR (U S D)'!F43*1.519</f>
        <v>97644402.055557</v>
      </c>
      <c r="G43" s="48">
        <f>'SEKTÖR (U S D)'!G43*1.578</f>
        <v>121773995.00961602</v>
      </c>
      <c r="H43" s="49">
        <f t="shared" si="2"/>
        <v>24.71170128148252</v>
      </c>
      <c r="I43" s="50">
        <f t="shared" si="3"/>
        <v>100</v>
      </c>
      <c r="J43" s="48">
        <f>'SEKTÖR (U S D)'!J43*1.5046</f>
        <v>164988443.03074917</v>
      </c>
      <c r="K43" s="48">
        <f>'SEKTÖR (U S D)'!K43*1.5349</f>
        <v>194580842.0561297</v>
      </c>
      <c r="L43" s="49">
        <f t="shared" si="4"/>
        <v>17.93604356873974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166</v>
      </c>
      <c r="C6" s="180"/>
      <c r="D6" s="178" t="s">
        <v>167</v>
      </c>
      <c r="E6" s="179"/>
      <c r="F6" s="178" t="s">
        <v>168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24.354230123842864</v>
      </c>
      <c r="C8" s="60">
        <f>'SEKTÖR (TL)'!D8</f>
        <v>33.56865875998437</v>
      </c>
      <c r="D8" s="60">
        <f>'SEKTÖR (U S D)'!H8</f>
        <v>21.488996508536943</v>
      </c>
      <c r="E8" s="60">
        <f>'SEKTÖR (TL)'!H8</f>
        <v>26.20779229129119</v>
      </c>
      <c r="F8" s="60">
        <f>'SEKTÖR (U S D)'!L8</f>
        <v>17.19176758014898</v>
      </c>
      <c r="G8" s="60">
        <f>'SEKTÖR (TL)'!L8</f>
        <v>19.551803840735506</v>
      </c>
    </row>
    <row r="9" spans="1:7" s="65" customFormat="1" ht="15.75">
      <c r="A9" s="61" t="s">
        <v>78</v>
      </c>
      <c r="B9" s="63">
        <f>'SEKTÖR (U S D)'!D9</f>
        <v>22.469229524681804</v>
      </c>
      <c r="C9" s="63">
        <f>'SEKTÖR (TL)'!D9</f>
        <v>31.543982948466198</v>
      </c>
      <c r="D9" s="63">
        <f>'SEKTÖR (U S D)'!H9</f>
        <v>19.67104920713283</v>
      </c>
      <c r="E9" s="63">
        <f>'SEKTÖR (TL)'!H9</f>
        <v>24.319233475217658</v>
      </c>
      <c r="F9" s="63">
        <f>'SEKTÖR (U S D)'!L9</f>
        <v>15.661943262515477</v>
      </c>
      <c r="G9" s="63">
        <f>'SEKTÖR (TL)'!L9</f>
        <v>17.99117154967101</v>
      </c>
    </row>
    <row r="10" spans="1:7" ht="14.25">
      <c r="A10" s="45" t="s">
        <v>3</v>
      </c>
      <c r="B10" s="34">
        <f>'SEKTÖR (U S D)'!D10</f>
        <v>36.954979029449966</v>
      </c>
      <c r="C10" s="34">
        <f>'SEKTÖR (TL)'!D10</f>
        <v>47.10310088565342</v>
      </c>
      <c r="D10" s="34">
        <f>'SEKTÖR (U S D)'!H10</f>
        <v>28.726946369998153</v>
      </c>
      <c r="E10" s="34">
        <f>'SEKTÖR (TL)'!H10</f>
        <v>33.726873845857206</v>
      </c>
      <c r="F10" s="34">
        <f>'SEKTÖR (U S D)'!L10</f>
        <v>21.42093669919079</v>
      </c>
      <c r="G10" s="34">
        <f>'SEKTÖR (TL)'!L10</f>
        <v>23.866140994010333</v>
      </c>
    </row>
    <row r="11" spans="1:7" ht="14.25">
      <c r="A11" s="45" t="s">
        <v>4</v>
      </c>
      <c r="B11" s="34">
        <f>'SEKTÖR (U S D)'!D11</f>
        <v>17.124138487068556</v>
      </c>
      <c r="C11" s="34">
        <f>'SEKTÖR (TL)'!D11</f>
        <v>25.802830113271042</v>
      </c>
      <c r="D11" s="34">
        <f>'SEKTÖR (U S D)'!H11</f>
        <v>9.683362655702094</v>
      </c>
      <c r="E11" s="34">
        <f>'SEKTÖR (TL)'!H11</f>
        <v>13.943611764778105</v>
      </c>
      <c r="F11" s="34">
        <f>'SEKTÖR (U S D)'!L11</f>
        <v>9.259532970437483</v>
      </c>
      <c r="G11" s="34">
        <f>'SEKTÖR (TL)'!L11</f>
        <v>11.459827965123296</v>
      </c>
    </row>
    <row r="12" spans="1:7" ht="14.25">
      <c r="A12" s="45" t="s">
        <v>5</v>
      </c>
      <c r="B12" s="34">
        <f>'SEKTÖR (U S D)'!D12</f>
        <v>-5.1621405375601155</v>
      </c>
      <c r="C12" s="34">
        <f>'SEKTÖR (TL)'!D12</f>
        <v>1.8651772074879325</v>
      </c>
      <c r="D12" s="34">
        <f>'SEKTÖR (U S D)'!H12</f>
        <v>4.416826619262358</v>
      </c>
      <c r="E12" s="34">
        <f>'SEKTÖR (TL)'!H12</f>
        <v>8.472516395784092</v>
      </c>
      <c r="F12" s="34">
        <f>'SEKTÖR (U S D)'!L12</f>
        <v>6.609427149359426</v>
      </c>
      <c r="G12" s="34">
        <f>'SEKTÖR (TL)'!L12</f>
        <v>8.756353669780523</v>
      </c>
    </row>
    <row r="13" spans="1:7" ht="14.25">
      <c r="A13" s="45" t="s">
        <v>6</v>
      </c>
      <c r="B13" s="34">
        <f>'SEKTÖR (U S D)'!D13</f>
        <v>6.4908263737588765</v>
      </c>
      <c r="C13" s="34">
        <f>'SEKTÖR (TL)'!D13</f>
        <v>14.381608368448742</v>
      </c>
      <c r="D13" s="34">
        <f>'SEKTÖR (U S D)'!H13</f>
        <v>21.871779175017544</v>
      </c>
      <c r="E13" s="34">
        <f>'SEKTÖR (TL)'!H13</f>
        <v>26.60544275061073</v>
      </c>
      <c r="F13" s="34">
        <f>'SEKTÖR (U S D)'!L13</f>
        <v>22.507413266178887</v>
      </c>
      <c r="G13" s="34">
        <f>'SEKTÖR (TL)'!L13</f>
        <v>24.97449728981655</v>
      </c>
    </row>
    <row r="14" spans="1:7" ht="14.25">
      <c r="A14" s="45" t="s">
        <v>7</v>
      </c>
      <c r="B14" s="34">
        <f>'SEKTÖR (U S D)'!D14</f>
        <v>13.151768728954282</v>
      </c>
      <c r="C14" s="34">
        <f>'SEKTÖR (TL)'!D14</f>
        <v>21.536114777880798</v>
      </c>
      <c r="D14" s="34">
        <f>'SEKTÖR (U S D)'!H14</f>
        <v>24.062800300183294</v>
      </c>
      <c r="E14" s="34">
        <f>'SEKTÖR (TL)'!H14</f>
        <v>28.88156607879477</v>
      </c>
      <c r="F14" s="34">
        <f>'SEKTÖR (U S D)'!L14</f>
        <v>21.163859086370643</v>
      </c>
      <c r="G14" s="34">
        <f>'SEKTÖR (TL)'!L14</f>
        <v>23.603886289824754</v>
      </c>
    </row>
    <row r="15" spans="1:7" ht="14.25">
      <c r="A15" s="45" t="s">
        <v>8</v>
      </c>
      <c r="B15" s="34">
        <f>'SEKTÖR (U S D)'!D15</f>
        <v>24.373682879471716</v>
      </c>
      <c r="C15" s="34">
        <f>'SEKTÖR (TL)'!D15</f>
        <v>33.58955293041947</v>
      </c>
      <c r="D15" s="34">
        <f>'SEKTÖR (U S D)'!H15</f>
        <v>-11.476231568964208</v>
      </c>
      <c r="E15" s="34">
        <f>'SEKTÖR (TL)'!H15</f>
        <v>-8.03784951667249</v>
      </c>
      <c r="F15" s="34">
        <f>'SEKTÖR (U S D)'!L15</f>
        <v>-19.751377748862158</v>
      </c>
      <c r="G15" s="34">
        <f>'SEKTÖR (TL)'!L15</f>
        <v>-18.135311515837117</v>
      </c>
    </row>
    <row r="16" spans="1:7" ht="14.25">
      <c r="A16" s="45" t="s">
        <v>153</v>
      </c>
      <c r="B16" s="34">
        <f>'SEKTÖR (U S D)'!D16</f>
        <v>33.87748919853279</v>
      </c>
      <c r="C16" s="34">
        <f>'SEKTÖR (TL)'!D16</f>
        <v>43.79757449822188</v>
      </c>
      <c r="D16" s="34">
        <f>'SEKTÖR (U S D)'!H16</f>
        <v>16.295269378633677</v>
      </c>
      <c r="E16" s="34">
        <f>'SEKTÖR (TL)'!H16</f>
        <v>20.812333824545085</v>
      </c>
      <c r="F16" s="34">
        <f>'SEKTÖR (U S D)'!L16</f>
        <v>4.9481932490860325</v>
      </c>
      <c r="G16" s="34">
        <f>'SEKTÖR (TL)'!L16</f>
        <v>7.06166543800488</v>
      </c>
    </row>
    <row r="17" spans="1:7" ht="14.25">
      <c r="A17" s="93" t="s">
        <v>159</v>
      </c>
      <c r="B17" s="34">
        <f>'SEKTÖR (U S D)'!D17</f>
        <v>35.015228024839466</v>
      </c>
      <c r="C17" s="34">
        <f>'SEKTÖR (TL)'!D17</f>
        <v>45.01961776042214</v>
      </c>
      <c r="D17" s="34">
        <f>'SEKTÖR (U S D)'!H17</f>
        <v>36.50588998625335</v>
      </c>
      <c r="E17" s="34">
        <f>'SEKTÖR (TL)'!H17</f>
        <v>41.807962079201985</v>
      </c>
      <c r="F17" s="34">
        <f>'SEKTÖR (U S D)'!L17</f>
        <v>26.70260867978388</v>
      </c>
      <c r="G17" s="34">
        <f>'SEKTÖR (TL)'!L17</f>
        <v>29.25417656692826</v>
      </c>
    </row>
    <row r="18" spans="1:7" s="65" customFormat="1" ht="15.75">
      <c r="A18" s="43" t="s">
        <v>79</v>
      </c>
      <c r="B18" s="33">
        <f>'SEKTÖR (U S D)'!D18</f>
        <v>52.84215719001754</v>
      </c>
      <c r="C18" s="33">
        <f>'SEKTÖR (TL)'!D18</f>
        <v>64.16749086478502</v>
      </c>
      <c r="D18" s="33">
        <f>'SEKTÖR (U S D)'!H18</f>
        <v>49.472735336859074</v>
      </c>
      <c r="E18" s="33">
        <f>'SEKTÖR (TL)'!H18</f>
        <v>55.278457117553415</v>
      </c>
      <c r="F18" s="33">
        <f>'SEKTÖR (U S D)'!L18</f>
        <v>38.43027515782345</v>
      </c>
      <c r="G18" s="33">
        <f>'SEKTÖR (TL)'!L18</f>
        <v>41.21801763906899</v>
      </c>
    </row>
    <row r="19" spans="1:7" ht="14.25">
      <c r="A19" s="45" t="s">
        <v>114</v>
      </c>
      <c r="B19" s="34">
        <f>'SEKTÖR (U S D)'!D19</f>
        <v>52.84215719001754</v>
      </c>
      <c r="C19" s="34">
        <f>'SEKTÖR (TL)'!D19</f>
        <v>64.16749086478502</v>
      </c>
      <c r="D19" s="34">
        <f>'SEKTÖR (U S D)'!H19</f>
        <v>49.472735336859074</v>
      </c>
      <c r="E19" s="34">
        <f>'SEKTÖR (TL)'!H19</f>
        <v>55.278457117553415</v>
      </c>
      <c r="F19" s="34">
        <f>'SEKTÖR (U S D)'!L19</f>
        <v>38.43027515782345</v>
      </c>
      <c r="G19" s="34">
        <f>'SEKTÖR (TL)'!L19</f>
        <v>41.21801763906899</v>
      </c>
    </row>
    <row r="20" spans="1:7" s="65" customFormat="1" ht="15.75">
      <c r="A20" s="43" t="s">
        <v>80</v>
      </c>
      <c r="B20" s="33">
        <f>'SEKTÖR (U S D)'!D20</f>
        <v>21.067880513349277</v>
      </c>
      <c r="C20" s="33">
        <f>'SEKTÖR (TL)'!D20</f>
        <v>30.038796452502943</v>
      </c>
      <c r="D20" s="33">
        <f>'SEKTÖR (U S D)'!H20</f>
        <v>19.052748064649048</v>
      </c>
      <c r="E20" s="33">
        <f>'SEKTÖR (TL)'!H20</f>
        <v>23.676916685988278</v>
      </c>
      <c r="F20" s="33">
        <f>'SEKTÖR (U S D)'!L20</f>
        <v>16.308118668007552</v>
      </c>
      <c r="G20" s="33">
        <f>'SEKTÖR (TL)'!L20</f>
        <v>18.65035979232009</v>
      </c>
    </row>
    <row r="21" spans="1:7" ht="15" thickBot="1">
      <c r="A21" s="45" t="s">
        <v>9</v>
      </c>
      <c r="B21" s="34">
        <f>'SEKTÖR (U S D)'!D21</f>
        <v>21.067880513349277</v>
      </c>
      <c r="C21" s="34">
        <f>'SEKTÖR (TL)'!D21</f>
        <v>30.038796452502943</v>
      </c>
      <c r="D21" s="34">
        <f>'SEKTÖR (U S D)'!H21</f>
        <v>19.052748064649048</v>
      </c>
      <c r="E21" s="34">
        <f>'SEKTÖR (TL)'!H21</f>
        <v>23.676916685988278</v>
      </c>
      <c r="F21" s="34">
        <f>'SEKTÖR (U S D)'!L21</f>
        <v>16.308118668007552</v>
      </c>
      <c r="G21" s="34">
        <f>'SEKTÖR (TL)'!L21</f>
        <v>18.65035979232009</v>
      </c>
    </row>
    <row r="22" spans="1:7" ht="18" thickBot="1" thickTop="1">
      <c r="A22" s="52" t="s">
        <v>10</v>
      </c>
      <c r="B22" s="60">
        <f>'SEKTÖR (U S D)'!D22</f>
        <v>23.635176533306492</v>
      </c>
      <c r="C22" s="60">
        <f>'SEKTÖR (TL)'!D22</f>
        <v>32.79632456943173</v>
      </c>
      <c r="D22" s="60">
        <f>'SEKTÖR (U S D)'!H22</f>
        <v>24.112934986694313</v>
      </c>
      <c r="E22" s="60">
        <f>'SEKTÖR (TL)'!H22</f>
        <v>28.93364806386021</v>
      </c>
      <c r="F22" s="60">
        <f>'SEKTÖR (U S D)'!L22</f>
        <v>18.839023189899557</v>
      </c>
      <c r="G22" s="60">
        <f>'SEKTÖR (TL)'!L22</f>
        <v>21.23223228378097</v>
      </c>
    </row>
    <row r="23" spans="1:7" s="65" customFormat="1" ht="15.75">
      <c r="A23" s="43" t="s">
        <v>81</v>
      </c>
      <c r="B23" s="33">
        <f>'SEKTÖR (U S D)'!D23</f>
        <v>18.485755163166793</v>
      </c>
      <c r="C23" s="33">
        <f>'SEKTÖR (TL)'!D23</f>
        <v>27.2653401781924</v>
      </c>
      <c r="D23" s="33">
        <f>'SEKTÖR (U S D)'!H23</f>
        <v>29.196193460629228</v>
      </c>
      <c r="E23" s="33">
        <f>'SEKTÖR (TL)'!H23</f>
        <v>34.214347123681996</v>
      </c>
      <c r="F23" s="33">
        <f>'SEKTÖR (U S D)'!L23</f>
        <v>23.589909028557855</v>
      </c>
      <c r="G23" s="33">
        <f>'SEKTÖR (TL)'!L23</f>
        <v>26.078792614604186</v>
      </c>
    </row>
    <row r="24" spans="1:7" ht="14.25">
      <c r="A24" s="45" t="s">
        <v>11</v>
      </c>
      <c r="B24" s="34">
        <f>'SEKTÖR (U S D)'!D24</f>
        <v>16.221957895309092</v>
      </c>
      <c r="C24" s="34">
        <f>'SEKTÖR (TL)'!D24</f>
        <v>24.833799534411007</v>
      </c>
      <c r="D24" s="34">
        <f>'SEKTÖR (U S D)'!H24</f>
        <v>29.796016639454148</v>
      </c>
      <c r="E24" s="34">
        <f>'SEKTÖR (TL)'!H24</f>
        <v>34.83746824032829</v>
      </c>
      <c r="F24" s="34">
        <f>'SEKTÖR (U S D)'!L24</f>
        <v>23.28022216262883</v>
      </c>
      <c r="G24" s="34">
        <f>'SEKTÖR (TL)'!L24</f>
        <v>25.762869199401162</v>
      </c>
    </row>
    <row r="25" spans="1:7" ht="14.25">
      <c r="A25" s="45" t="s">
        <v>12</v>
      </c>
      <c r="B25" s="34">
        <f>'SEKTÖR (U S D)'!D25</f>
        <v>19.00880592038345</v>
      </c>
      <c r="C25" s="34">
        <f>'SEKTÖR (TL)'!D25</f>
        <v>27.82714807194276</v>
      </c>
      <c r="D25" s="34">
        <f>'SEKTÖR (U S D)'!H25</f>
        <v>23.630308917077887</v>
      </c>
      <c r="E25" s="34">
        <f>'SEKTÖR (TL)'!H25</f>
        <v>28.432276149538456</v>
      </c>
      <c r="F25" s="34">
        <f>'SEKTÖR (U S D)'!L25</f>
        <v>22.76277385497285</v>
      </c>
      <c r="G25" s="34">
        <f>'SEKTÖR (TL)'!L25</f>
        <v>25.23500039212937</v>
      </c>
    </row>
    <row r="26" spans="1:7" ht="14.25">
      <c r="A26" s="45" t="s">
        <v>13</v>
      </c>
      <c r="B26" s="34">
        <f>'SEKTÖR (U S D)'!D26</f>
        <v>29.559921402145967</v>
      </c>
      <c r="C26" s="34">
        <f>'SEKTÖR (TL)'!D26</f>
        <v>39.16008256011595</v>
      </c>
      <c r="D26" s="34">
        <f>'SEKTÖR (U S D)'!H26</f>
        <v>31.471472968708397</v>
      </c>
      <c r="E26" s="34">
        <f>'SEKTÖR (TL)'!H26</f>
        <v>36.57800154352986</v>
      </c>
      <c r="F26" s="34">
        <f>'SEKTÖR (U S D)'!L26</f>
        <v>26.020892297772676</v>
      </c>
      <c r="G26" s="34">
        <f>'SEKTÖR (TL)'!L26</f>
        <v>28.558731614948336</v>
      </c>
    </row>
    <row r="27" spans="1:7" s="65" customFormat="1" ht="15.75">
      <c r="A27" s="43" t="s">
        <v>82</v>
      </c>
      <c r="B27" s="33">
        <f>'SEKTÖR (U S D)'!D27</f>
        <v>25.31909489305085</v>
      </c>
      <c r="C27" s="33">
        <f>'SEKTÖR (TL)'!D27</f>
        <v>34.60501830303752</v>
      </c>
      <c r="D27" s="33">
        <f>'SEKTÖR (U S D)'!H27</f>
        <v>38.44419842293597</v>
      </c>
      <c r="E27" s="33">
        <f>'SEKTÖR (TL)'!H27</f>
        <v>43.821557018691884</v>
      </c>
      <c r="F27" s="33">
        <f>'SEKTÖR (U S D)'!L27</f>
        <v>33.64433397830196</v>
      </c>
      <c r="G27" s="33">
        <f>'SEKTÖR (TL)'!L27</f>
        <v>36.33569601441955</v>
      </c>
    </row>
    <row r="28" spans="1:7" ht="14.25">
      <c r="A28" s="45" t="s">
        <v>14</v>
      </c>
      <c r="B28" s="34">
        <f>'SEKTÖR (U S D)'!D28</f>
        <v>25.31909489305085</v>
      </c>
      <c r="C28" s="34">
        <f>'SEKTÖR (TL)'!D28</f>
        <v>34.60501830303752</v>
      </c>
      <c r="D28" s="34">
        <f>'SEKTÖR (U S D)'!H28</f>
        <v>38.44419842293597</v>
      </c>
      <c r="E28" s="34">
        <f>'SEKTÖR (TL)'!H28</f>
        <v>43.821557018691884</v>
      </c>
      <c r="F28" s="34">
        <f>'SEKTÖR (U S D)'!L28</f>
        <v>33.64433397830196</v>
      </c>
      <c r="G28" s="34">
        <f>'SEKTÖR (TL)'!L28</f>
        <v>36.33569601441955</v>
      </c>
    </row>
    <row r="29" spans="1:7" s="65" customFormat="1" ht="15.75">
      <c r="A29" s="43" t="s">
        <v>83</v>
      </c>
      <c r="B29" s="33">
        <f>'SEKTÖR (U S D)'!D29</f>
        <v>23.98848250552838</v>
      </c>
      <c r="C29" s="33">
        <f>'SEKTÖR (TL)'!D29</f>
        <v>33.175809889670354</v>
      </c>
      <c r="D29" s="33">
        <f>'SEKTÖR (U S D)'!H29</f>
        <v>21.05336607427964</v>
      </c>
      <c r="E29" s="33">
        <f>'SEKTÖR (TL)'!H29</f>
        <v>25.755241385920524</v>
      </c>
      <c r="F29" s="33">
        <f>'SEKTÖR (U S D)'!L29</f>
        <v>15.794005777169618</v>
      </c>
      <c r="G29" s="33">
        <f>'SEKTÖR (TL)'!L29</f>
        <v>18.12589357129977</v>
      </c>
    </row>
    <row r="30" spans="1:7" ht="14.25">
      <c r="A30" s="45" t="s">
        <v>15</v>
      </c>
      <c r="B30" s="34">
        <f>'SEKTÖR (U S D)'!D30</f>
        <v>18.557963816083554</v>
      </c>
      <c r="C30" s="34">
        <f>'SEKTÖR (TL)'!D30</f>
        <v>27.34289936464993</v>
      </c>
      <c r="D30" s="34">
        <f>'SEKTÖR (U S D)'!H30</f>
        <v>17.85511048905147</v>
      </c>
      <c r="E30" s="34">
        <f>'SEKTÖR (TL)'!H30</f>
        <v>22.43276125854065</v>
      </c>
      <c r="F30" s="34">
        <f>'SEKTÖR (U S D)'!L30</f>
        <v>13.550985460284348</v>
      </c>
      <c r="G30" s="34">
        <f>'SEKTÖR (TL)'!L30</f>
        <v>15.837702766841986</v>
      </c>
    </row>
    <row r="31" spans="1:7" ht="14.25">
      <c r="A31" s="45" t="s">
        <v>126</v>
      </c>
      <c r="B31" s="34">
        <f>'SEKTÖR (U S D)'!D31</f>
        <v>38.03515420223472</v>
      </c>
      <c r="C31" s="34">
        <f>'SEKTÖR (TL)'!D31</f>
        <v>48.263315129358766</v>
      </c>
      <c r="D31" s="34">
        <f>'SEKTÖR (U S D)'!H31</f>
        <v>20.6969719116218</v>
      </c>
      <c r="E31" s="34">
        <f>'SEKTÖR (TL)'!H31</f>
        <v>25.385004395351686</v>
      </c>
      <c r="F31" s="34">
        <f>'SEKTÖR (U S D)'!L31</f>
        <v>14.320813548874224</v>
      </c>
      <c r="G31" s="34">
        <f>'SEKTÖR (TL)'!L31</f>
        <v>16.62303384033434</v>
      </c>
    </row>
    <row r="32" spans="1:7" ht="14.25">
      <c r="A32" s="45" t="s">
        <v>127</v>
      </c>
      <c r="B32" s="34">
        <f>'SEKTÖR (U S D)'!D32</f>
        <v>33.02783598420861</v>
      </c>
      <c r="C32" s="34">
        <f>'SEKTÖR (TL)'!D32</f>
        <v>42.884963482614516</v>
      </c>
      <c r="D32" s="34">
        <f>'SEKTÖR (U S D)'!H32</f>
        <v>18.552571135002946</v>
      </c>
      <c r="E32" s="34">
        <f>'SEKTÖR (TL)'!H32</f>
        <v>23.157312212662703</v>
      </c>
      <c r="F32" s="34">
        <f>'SEKTÖR (U S D)'!L32</f>
        <v>-19.36276354165197</v>
      </c>
      <c r="G32" s="34">
        <f>'SEKTÖR (TL)'!L32</f>
        <v>-17.738871301396784</v>
      </c>
    </row>
    <row r="33" spans="1:7" ht="14.25">
      <c r="A33" s="45" t="s">
        <v>33</v>
      </c>
      <c r="B33" s="34">
        <f>'SEKTÖR (U S D)'!D33</f>
        <v>13.034915288562695</v>
      </c>
      <c r="C33" s="34">
        <f>'SEKTÖR (TL)'!D33</f>
        <v>21.410602704113362</v>
      </c>
      <c r="D33" s="34">
        <f>'SEKTÖR (U S D)'!H33</f>
        <v>9.630745529193712</v>
      </c>
      <c r="E33" s="34">
        <f>'SEKTÖR (TL)'!H33</f>
        <v>13.888950918411897</v>
      </c>
      <c r="F33" s="34">
        <f>'SEKTÖR (U S D)'!L33</f>
        <v>7.678170363235368</v>
      </c>
      <c r="G33" s="34">
        <f>'SEKTÖR (TL)'!L33</f>
        <v>9.84661949390533</v>
      </c>
    </row>
    <row r="34" spans="1:7" ht="14.25">
      <c r="A34" s="45" t="s">
        <v>32</v>
      </c>
      <c r="B34" s="34">
        <f>'SEKTÖR (U S D)'!D34</f>
        <v>35.41579463463433</v>
      </c>
      <c r="C34" s="34">
        <f>'SEKTÖR (TL)'!D34</f>
        <v>45.449865647937095</v>
      </c>
      <c r="D34" s="34">
        <f>'SEKTÖR (U S D)'!H34</f>
        <v>33.11165718122124</v>
      </c>
      <c r="E34" s="34">
        <f>'SEKTÖR (TL)'!H34</f>
        <v>38.28189271360576</v>
      </c>
      <c r="F34" s="34">
        <f>'SEKTÖR (U S D)'!L34</f>
        <v>25.953688899215877</v>
      </c>
      <c r="G34" s="34">
        <f>'SEKTÖR (TL)'!L34</f>
        <v>28.49017485803964</v>
      </c>
    </row>
    <row r="35" spans="1:7" ht="14.25">
      <c r="A35" s="45" t="s">
        <v>16</v>
      </c>
      <c r="B35" s="34">
        <f>'SEKTÖR (U S D)'!D35</f>
        <v>16.602941463630337</v>
      </c>
      <c r="C35" s="34">
        <f>'SEKTÖR (TL)'!D35</f>
        <v>25.24301331169531</v>
      </c>
      <c r="D35" s="34">
        <f>'SEKTÖR (U S D)'!H35</f>
        <v>25.846759399620222</v>
      </c>
      <c r="E35" s="34">
        <f>'SEKTÖR (TL)'!H35</f>
        <v>30.73481654549094</v>
      </c>
      <c r="F35" s="34">
        <f>'SEKTÖR (U S D)'!L35</f>
        <v>14.068670298669783</v>
      </c>
      <c r="G35" s="34">
        <f>'SEKTÖR (TL)'!L35</f>
        <v>16.36581286815648</v>
      </c>
    </row>
    <row r="36" spans="1:7" ht="14.25">
      <c r="A36" s="45" t="s">
        <v>152</v>
      </c>
      <c r="B36" s="34">
        <f>'SEKTÖR (U S D)'!D36</f>
        <v>22.285702616279217</v>
      </c>
      <c r="C36" s="34">
        <f>'SEKTÖR (TL)'!D36</f>
        <v>31.34685702056422</v>
      </c>
      <c r="D36" s="34">
        <f>'SEKTÖR (U S D)'!H36</f>
        <v>31.133164450381756</v>
      </c>
      <c r="E36" s="34">
        <f>'SEKTÖR (TL)'!H36</f>
        <v>36.22655266800688</v>
      </c>
      <c r="F36" s="34">
        <f>'SEKTÖR (U S D)'!L36</f>
        <v>32.07138707728711</v>
      </c>
      <c r="G36" s="34">
        <f>'SEKTÖR (TL)'!L36</f>
        <v>34.731072726922775</v>
      </c>
    </row>
    <row r="37" spans="1:7" ht="14.25">
      <c r="A37" s="45" t="s">
        <v>17</v>
      </c>
      <c r="B37" s="34">
        <f>'SEKTÖR (U S D)'!D37</f>
        <v>1.778067527037561</v>
      </c>
      <c r="C37" s="34">
        <f>'SEKTÖR (TL)'!D37</f>
        <v>9.319642421742062</v>
      </c>
      <c r="D37" s="34">
        <f>'SEKTÖR (U S D)'!H37</f>
        <v>0.2764413048860337</v>
      </c>
      <c r="E37" s="34">
        <f>'SEKTÖR (TL)'!H37</f>
        <v>4.17131295530623</v>
      </c>
      <c r="F37" s="34">
        <f>'SEKTÖR (U S D)'!L37</f>
        <v>0.26061902643812884</v>
      </c>
      <c r="G37" s="34">
        <f>'SEKTÖR (TL)'!L37</f>
        <v>2.2796917078824106</v>
      </c>
    </row>
    <row r="38" spans="1:7" ht="14.25">
      <c r="A38" s="45" t="s">
        <v>87</v>
      </c>
      <c r="B38" s="34">
        <f>'SEKTÖR (U S D)'!D38</f>
        <v>26.85552894341771</v>
      </c>
      <c r="C38" s="34">
        <f>'SEKTÖR (TL)'!D38</f>
        <v>36.25529940064312</v>
      </c>
      <c r="D38" s="34">
        <f>'SEKTÖR (U S D)'!H38</f>
        <v>27.039157016962662</v>
      </c>
      <c r="E38" s="34">
        <f>'SEKTÖR (TL)'!H38</f>
        <v>31.973528487667625</v>
      </c>
      <c r="F38" s="34">
        <f>'SEKTÖR (U S D)'!L38</f>
        <v>26.746193224770444</v>
      </c>
      <c r="G38" s="34">
        <f>'SEKTÖR (TL)'!L38</f>
        <v>29.298638828060703</v>
      </c>
    </row>
    <row r="39" spans="1:7" ht="15" thickBot="1">
      <c r="A39" s="45" t="s">
        <v>84</v>
      </c>
      <c r="B39" s="34">
        <f>'SEKTÖR (U S D)'!D39</f>
        <v>-20.971210783209564</v>
      </c>
      <c r="C39" s="34">
        <f>'SEKTÖR (TL)'!D39</f>
        <v>-15.115317198298342</v>
      </c>
      <c r="D39" s="34">
        <f>'SEKTÖR (U S D)'!H39</f>
        <v>20.62310260489292</v>
      </c>
      <c r="E39" s="34">
        <f>'SEKTÖR (TL)'!H39</f>
        <v>25.30826590554382</v>
      </c>
      <c r="F39" s="34">
        <f>'SEKTÖR (U S D)'!L39</f>
        <v>15.627547544580969</v>
      </c>
      <c r="G39" s="34">
        <f>'SEKTÖR (TL)'!L39</f>
        <v>17.956083162420118</v>
      </c>
    </row>
    <row r="40" spans="1:7" ht="18" thickBot="1" thickTop="1">
      <c r="A40" s="52" t="s">
        <v>18</v>
      </c>
      <c r="B40" s="60">
        <f>'SEKTÖR (U S D)'!D40</f>
        <v>4.410648884087996</v>
      </c>
      <c r="C40" s="60">
        <f>'SEKTÖR (TL)'!D40</f>
        <v>12.147293403840397</v>
      </c>
      <c r="D40" s="60">
        <f>'SEKTÖR (U S D)'!H40</f>
        <v>5.738204694554067</v>
      </c>
      <c r="E40" s="60">
        <f>'SEKTÖR (TL)'!H40</f>
        <v>9.845218570116081</v>
      </c>
      <c r="F40" s="60">
        <f>'SEKTÖR (U S D)'!L40</f>
        <v>13.87588612409581</v>
      </c>
      <c r="G40" s="60">
        <f>'SEKTÖR (TL)'!L40</f>
        <v>16.169146359081925</v>
      </c>
    </row>
    <row r="41" spans="1:7" ht="14.25">
      <c r="A41" s="45" t="s">
        <v>88</v>
      </c>
      <c r="B41" s="34">
        <f>'SEKTÖR (U S D)'!D41</f>
        <v>4.410648884087996</v>
      </c>
      <c r="C41" s="34">
        <f>'SEKTÖR (TL)'!D41</f>
        <v>12.147293403840397</v>
      </c>
      <c r="D41" s="34">
        <f>'SEKTÖR (U S D)'!H41</f>
        <v>5.738204694554067</v>
      </c>
      <c r="E41" s="34">
        <f>'SEKTÖR (TL)'!H41</f>
        <v>9.845218570116081</v>
      </c>
      <c r="F41" s="34">
        <f>'SEKTÖR (U S D)'!L41</f>
        <v>13.87588612409581</v>
      </c>
      <c r="G41" s="34">
        <f>'SEKTÖR (TL)'!L41</f>
        <v>16.169146359081925</v>
      </c>
    </row>
    <row r="42" spans="1:7" ht="14.25">
      <c r="A42" s="137" t="s">
        <v>131</v>
      </c>
      <c r="B42" s="157"/>
      <c r="C42" s="157"/>
      <c r="D42" s="148">
        <f>'SEKTÖR (U S D)'!H42</f>
        <v>-101.55828189757001</v>
      </c>
      <c r="E42" s="148">
        <f>'SEKTÖR (TL)'!H42</f>
        <v>-101.61880765922677</v>
      </c>
      <c r="F42" s="148">
        <f>'SEKTÖR (U S D)'!L42</f>
        <v>-80.27830387923107</v>
      </c>
      <c r="G42" s="148">
        <f>'SEKTÖR (TL)'!L42</f>
        <v>-79.88114357585523</v>
      </c>
    </row>
    <row r="43" spans="1:7" s="40" customFormat="1" ht="18.75" thickBot="1">
      <c r="A43" s="47" t="s">
        <v>19</v>
      </c>
      <c r="B43" s="49">
        <f>'SEKTÖR (U S D)'!D43</f>
        <v>23.023271831596446</v>
      </c>
      <c r="C43" s="49">
        <f>'SEKTÖR (TL)'!D43</f>
        <v>32.139078810964655</v>
      </c>
      <c r="D43" s="49">
        <f>'SEKTÖR (U S D)'!H43</f>
        <v>20.04884299529274</v>
      </c>
      <c r="E43" s="49">
        <f>'SEKTÖR (TL)'!H43</f>
        <v>24.71170128148252</v>
      </c>
      <c r="F43" s="49">
        <f>'SEKTÖR (U S D)'!L43</f>
        <v>15.607903546501928</v>
      </c>
      <c r="G43" s="49">
        <f>'SEKTÖR (TL)'!L43</f>
        <v>17.93604356873974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J28" sqref="J28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160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27</v>
      </c>
      <c r="C7" s="169"/>
      <c r="D7" s="169"/>
      <c r="E7" s="171"/>
      <c r="F7" s="168" t="s">
        <v>161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72692.89</v>
      </c>
      <c r="C9" s="12">
        <v>81921.044</v>
      </c>
      <c r="D9" s="51">
        <f aca="true" t="shared" si="0" ref="D9:D22">(C9-B9)/B9*100</f>
        <v>12.694713334412752</v>
      </c>
      <c r="E9" s="9">
        <f aca="true" t="shared" si="1" ref="E9:E22">C9/C$22*100</f>
        <v>0.7100250606651868</v>
      </c>
      <c r="F9" s="110">
        <v>625413.734</v>
      </c>
      <c r="G9" s="110">
        <v>655061.9650000001</v>
      </c>
      <c r="H9" s="111">
        <f aca="true" t="shared" si="2" ref="H9:H22">(G9-F9)/F9*100</f>
        <v>4.740578818181186</v>
      </c>
      <c r="I9" s="9">
        <f aca="true" t="shared" si="3" ref="I9:I22">G9/G$22*100</f>
        <v>0.8485818876001255</v>
      </c>
      <c r="J9" s="112">
        <v>844735.176</v>
      </c>
      <c r="K9" s="113">
        <v>1030798.8840000001</v>
      </c>
      <c r="L9" s="10">
        <f aca="true" t="shared" si="4" ref="L9:L22">(K9-J9)/J9*100</f>
        <v>22.02627678902294</v>
      </c>
      <c r="M9" s="11">
        <f aca="true" t="shared" si="5" ref="M9:M22">K9/K$22*100</f>
        <v>0.8171515175577149</v>
      </c>
    </row>
    <row r="10" spans="1:13" ht="22.5" customHeight="1">
      <c r="A10" s="8" t="s">
        <v>34</v>
      </c>
      <c r="B10" s="109">
        <v>772925.767</v>
      </c>
      <c r="C10" s="12">
        <v>990231.205</v>
      </c>
      <c r="D10" s="51">
        <f t="shared" si="0"/>
        <v>28.11465826057782</v>
      </c>
      <c r="E10" s="9">
        <f t="shared" si="1"/>
        <v>8.582519668605372</v>
      </c>
      <c r="F10" s="110">
        <v>4373045.446</v>
      </c>
      <c r="G10" s="110">
        <v>7441640.620999999</v>
      </c>
      <c r="H10" s="111">
        <f t="shared" si="2"/>
        <v>70.170667396261</v>
      </c>
      <c r="I10" s="9">
        <f t="shared" si="3"/>
        <v>9.640067325554384</v>
      </c>
      <c r="J10" s="112">
        <v>6720391.891000001</v>
      </c>
      <c r="K10" s="113">
        <v>11744707.820999999</v>
      </c>
      <c r="L10" s="10">
        <f t="shared" si="4"/>
        <v>74.76224618282454</v>
      </c>
      <c r="M10" s="11">
        <f t="shared" si="5"/>
        <v>9.310454219702194</v>
      </c>
    </row>
    <row r="11" spans="1:13" ht="22.5" customHeight="1">
      <c r="A11" s="8" t="s">
        <v>36</v>
      </c>
      <c r="B11" s="109">
        <v>279299.485</v>
      </c>
      <c r="C11" s="12">
        <v>316341.708</v>
      </c>
      <c r="D11" s="51">
        <f t="shared" si="0"/>
        <v>13.262546116044573</v>
      </c>
      <c r="E11" s="9">
        <f t="shared" si="1"/>
        <v>2.7417929441137106</v>
      </c>
      <c r="F11" s="110">
        <v>1964590.0709999995</v>
      </c>
      <c r="G11" s="110">
        <v>1902739.7119999998</v>
      </c>
      <c r="H11" s="111">
        <f t="shared" si="2"/>
        <v>-3.1482577415509962</v>
      </c>
      <c r="I11" s="9">
        <f t="shared" si="3"/>
        <v>2.4648514838144795</v>
      </c>
      <c r="J11" s="112">
        <v>3781998.561</v>
      </c>
      <c r="K11" s="113">
        <v>3293227.0039999997</v>
      </c>
      <c r="L11" s="10">
        <f t="shared" si="4"/>
        <v>-12.923631490509191</v>
      </c>
      <c r="M11" s="11">
        <f t="shared" si="5"/>
        <v>2.610660028596467</v>
      </c>
    </row>
    <row r="12" spans="1:13" ht="22.5" customHeight="1">
      <c r="A12" s="8" t="s">
        <v>133</v>
      </c>
      <c r="B12" s="109">
        <v>131592.552</v>
      </c>
      <c r="C12" s="12">
        <v>152668.678</v>
      </c>
      <c r="D12" s="51">
        <f t="shared" si="0"/>
        <v>16.0161997618224</v>
      </c>
      <c r="E12" s="9">
        <f t="shared" si="1"/>
        <v>1.3232080801927268</v>
      </c>
      <c r="F12" s="110">
        <v>718257.738</v>
      </c>
      <c r="G12" s="110">
        <v>998214.3640000001</v>
      </c>
      <c r="H12" s="111">
        <f t="shared" si="2"/>
        <v>38.97718203211339</v>
      </c>
      <c r="I12" s="9">
        <f t="shared" si="3"/>
        <v>1.2931091629364846</v>
      </c>
      <c r="J12" s="112">
        <v>1241999.0080000001</v>
      </c>
      <c r="K12" s="113">
        <v>1710824.3490000002</v>
      </c>
      <c r="L12" s="10">
        <f t="shared" si="4"/>
        <v>37.7476421462649</v>
      </c>
      <c r="M12" s="11">
        <f t="shared" si="5"/>
        <v>1.3562322726186031</v>
      </c>
    </row>
    <row r="13" spans="1:13" ht="22.5" customHeight="1">
      <c r="A13" s="55" t="s">
        <v>37</v>
      </c>
      <c r="B13" s="109">
        <v>97921.016</v>
      </c>
      <c r="C13" s="12">
        <v>78777.02</v>
      </c>
      <c r="D13" s="51">
        <f t="shared" si="0"/>
        <v>-19.55044665794726</v>
      </c>
      <c r="E13" s="9">
        <f t="shared" si="1"/>
        <v>0.6827752146874818</v>
      </c>
      <c r="F13" s="110">
        <v>742044.834</v>
      </c>
      <c r="G13" s="110">
        <v>635107.834</v>
      </c>
      <c r="H13" s="111">
        <f t="shared" si="2"/>
        <v>-14.411123843225893</v>
      </c>
      <c r="I13" s="9">
        <f t="shared" si="3"/>
        <v>0.8227328610131519</v>
      </c>
      <c r="J13" s="112">
        <v>1038198.436</v>
      </c>
      <c r="K13" s="113">
        <v>1119027.3990000002</v>
      </c>
      <c r="L13" s="10">
        <f t="shared" si="4"/>
        <v>7.785502289082645</v>
      </c>
      <c r="M13" s="11">
        <f t="shared" si="5"/>
        <v>0.8870934490471497</v>
      </c>
    </row>
    <row r="14" spans="1:13" ht="22.5" customHeight="1">
      <c r="A14" s="8" t="s">
        <v>38</v>
      </c>
      <c r="B14" s="109">
        <v>664220.305</v>
      </c>
      <c r="C14" s="12">
        <v>904656.3</v>
      </c>
      <c r="D14" s="51">
        <f t="shared" si="0"/>
        <v>36.19823019412211</v>
      </c>
      <c r="E14" s="9">
        <f t="shared" si="1"/>
        <v>7.8408259090136045</v>
      </c>
      <c r="F14" s="110">
        <v>4414138.378</v>
      </c>
      <c r="G14" s="110">
        <v>6496168.768999999</v>
      </c>
      <c r="H14" s="111">
        <f t="shared" si="2"/>
        <v>47.16731132346935</v>
      </c>
      <c r="I14" s="9">
        <f t="shared" si="3"/>
        <v>8.415281989646587</v>
      </c>
      <c r="J14" s="112">
        <v>7447644.682999999</v>
      </c>
      <c r="K14" s="113">
        <v>10743483.963</v>
      </c>
      <c r="L14" s="10">
        <f t="shared" si="4"/>
        <v>44.2534441462156</v>
      </c>
      <c r="M14" s="11">
        <f t="shared" si="5"/>
        <v>8.51674789378451</v>
      </c>
    </row>
    <row r="15" spans="1:13" ht="22.5" customHeight="1">
      <c r="A15" s="8" t="s">
        <v>39</v>
      </c>
      <c r="B15" s="109">
        <v>428719.047</v>
      </c>
      <c r="C15" s="12">
        <v>590876.353</v>
      </c>
      <c r="D15" s="51">
        <f t="shared" si="0"/>
        <v>37.82367663268293</v>
      </c>
      <c r="E15" s="9">
        <f t="shared" si="1"/>
        <v>5.121236228196132</v>
      </c>
      <c r="F15" s="110">
        <v>2701332.5489999996</v>
      </c>
      <c r="G15" s="110">
        <v>3903782.944</v>
      </c>
      <c r="H15" s="111">
        <f t="shared" si="2"/>
        <v>44.5132309032123</v>
      </c>
      <c r="I15" s="9">
        <f t="shared" si="3"/>
        <v>5.057047541144745</v>
      </c>
      <c r="J15" s="112">
        <v>4437317.789</v>
      </c>
      <c r="K15" s="113">
        <v>6334468.857</v>
      </c>
      <c r="L15" s="10">
        <f t="shared" si="4"/>
        <v>42.75445569174672</v>
      </c>
      <c r="M15" s="11">
        <f t="shared" si="5"/>
        <v>5.021562323906855</v>
      </c>
    </row>
    <row r="16" spans="1:13" ht="22.5" customHeight="1">
      <c r="A16" s="8" t="s">
        <v>40</v>
      </c>
      <c r="B16" s="109">
        <v>377364.593</v>
      </c>
      <c r="C16" s="12">
        <v>579693.442</v>
      </c>
      <c r="D16" s="51">
        <f t="shared" si="0"/>
        <v>53.616277932042244</v>
      </c>
      <c r="E16" s="9">
        <f t="shared" si="1"/>
        <v>5.024311840108641</v>
      </c>
      <c r="F16" s="110">
        <v>2467871.6010000003</v>
      </c>
      <c r="G16" s="110">
        <v>3446316.152</v>
      </c>
      <c r="H16" s="111">
        <f t="shared" si="2"/>
        <v>39.647303798282145</v>
      </c>
      <c r="I16" s="9">
        <f t="shared" si="3"/>
        <v>4.464434850115226</v>
      </c>
      <c r="J16" s="112">
        <v>4447891.0200000005</v>
      </c>
      <c r="K16" s="113">
        <v>5415281.993</v>
      </c>
      <c r="L16" s="10">
        <f t="shared" si="4"/>
        <v>21.749430654890443</v>
      </c>
      <c r="M16" s="11">
        <f t="shared" si="5"/>
        <v>4.292889687085571</v>
      </c>
    </row>
    <row r="17" spans="1:13" ht="22.5" customHeight="1">
      <c r="A17" s="8" t="s">
        <v>41</v>
      </c>
      <c r="B17" s="109">
        <v>2678151.065</v>
      </c>
      <c r="C17" s="12">
        <v>3062340.688</v>
      </c>
      <c r="D17" s="51">
        <f t="shared" si="0"/>
        <v>14.345330553637018</v>
      </c>
      <c r="E17" s="9">
        <f t="shared" si="1"/>
        <v>26.541881384893852</v>
      </c>
      <c r="F17" s="110">
        <v>18997999.968000002</v>
      </c>
      <c r="G17" s="110">
        <v>21141289.384000003</v>
      </c>
      <c r="H17" s="111">
        <f t="shared" si="2"/>
        <v>11.281658172492534</v>
      </c>
      <c r="I17" s="9">
        <f t="shared" si="3"/>
        <v>27.386898049828336</v>
      </c>
      <c r="J17" s="112">
        <v>32835996.407999996</v>
      </c>
      <c r="K17" s="113">
        <v>35275702.903000005</v>
      </c>
      <c r="L17" s="10">
        <f t="shared" si="4"/>
        <v>7.429975520418837</v>
      </c>
      <c r="M17" s="11">
        <f t="shared" si="5"/>
        <v>27.964324183437455</v>
      </c>
    </row>
    <row r="18" spans="1:13" ht="22.5" customHeight="1">
      <c r="A18" s="8" t="s">
        <v>42</v>
      </c>
      <c r="B18" s="109">
        <v>1498844.395</v>
      </c>
      <c r="C18" s="12">
        <v>1779693.584</v>
      </c>
      <c r="D18" s="51">
        <f t="shared" si="0"/>
        <v>18.73771486465745</v>
      </c>
      <c r="E18" s="9">
        <f t="shared" si="1"/>
        <v>15.424938248407136</v>
      </c>
      <c r="F18" s="110">
        <v>9219267.312</v>
      </c>
      <c r="G18" s="110">
        <v>11081257.673999999</v>
      </c>
      <c r="H18" s="111">
        <f t="shared" si="2"/>
        <v>20.196728210455404</v>
      </c>
      <c r="I18" s="9">
        <f t="shared" si="3"/>
        <v>14.354908476461908</v>
      </c>
      <c r="J18" s="112">
        <v>15447486.913999999</v>
      </c>
      <c r="K18" s="113">
        <v>18083111.053</v>
      </c>
      <c r="L18" s="10">
        <f t="shared" si="4"/>
        <v>17.061831181169957</v>
      </c>
      <c r="M18" s="11">
        <f t="shared" si="5"/>
        <v>14.33513546481841</v>
      </c>
    </row>
    <row r="19" spans="1:13" ht="22.5" customHeight="1">
      <c r="A19" s="13" t="s">
        <v>43</v>
      </c>
      <c r="B19" s="109">
        <v>124670.46</v>
      </c>
      <c r="C19" s="12">
        <v>112188.179</v>
      </c>
      <c r="D19" s="51">
        <f t="shared" si="0"/>
        <v>-10.012220216400904</v>
      </c>
      <c r="E19" s="9">
        <f t="shared" si="1"/>
        <v>0.9723559992764722</v>
      </c>
      <c r="F19" s="110">
        <v>655972.41</v>
      </c>
      <c r="G19" s="110">
        <v>774381.6749999999</v>
      </c>
      <c r="H19" s="111">
        <f t="shared" si="2"/>
        <v>18.050952020985132</v>
      </c>
      <c r="I19" s="9">
        <f t="shared" si="3"/>
        <v>1.0031513026320293</v>
      </c>
      <c r="J19" s="112">
        <v>1252331.6300000001</v>
      </c>
      <c r="K19" s="113">
        <v>1473317.614</v>
      </c>
      <c r="L19" s="10">
        <f t="shared" si="4"/>
        <v>17.645963633450663</v>
      </c>
      <c r="M19" s="11">
        <f t="shared" si="5"/>
        <v>1.1679521027931299</v>
      </c>
    </row>
    <row r="20" spans="1:13" ht="22.5" customHeight="1">
      <c r="A20" s="8" t="s">
        <v>44</v>
      </c>
      <c r="B20" s="109">
        <v>723342.236</v>
      </c>
      <c r="C20" s="12">
        <v>888455.978</v>
      </c>
      <c r="D20" s="51">
        <f t="shared" si="0"/>
        <v>22.82650366347472</v>
      </c>
      <c r="E20" s="9">
        <f t="shared" si="1"/>
        <v>7.700414678282151</v>
      </c>
      <c r="F20" s="110">
        <v>4796953.117000001</v>
      </c>
      <c r="G20" s="110">
        <v>5866247.3440000005</v>
      </c>
      <c r="H20" s="111">
        <f t="shared" si="2"/>
        <v>22.29111273175697</v>
      </c>
      <c r="I20" s="9">
        <f t="shared" si="3"/>
        <v>7.599267718590168</v>
      </c>
      <c r="J20" s="112">
        <v>8341721.095000001</v>
      </c>
      <c r="K20" s="113">
        <v>9626061.177000001</v>
      </c>
      <c r="L20" s="10">
        <f t="shared" si="4"/>
        <v>15.396583838913406</v>
      </c>
      <c r="M20" s="11">
        <f t="shared" si="5"/>
        <v>7.630926479436267</v>
      </c>
    </row>
    <row r="21" spans="1:13" ht="22.5" customHeight="1" thickBot="1">
      <c r="A21" s="114" t="s">
        <v>45</v>
      </c>
      <c r="B21" s="115">
        <v>1528780.914</v>
      </c>
      <c r="C21" s="116">
        <v>1999923.787</v>
      </c>
      <c r="D21" s="117">
        <f t="shared" si="0"/>
        <v>30.81820741516661</v>
      </c>
      <c r="E21" s="118">
        <f t="shared" si="1"/>
        <v>17.333714743557533</v>
      </c>
      <c r="F21" s="119">
        <v>10996259.329</v>
      </c>
      <c r="G21" s="120">
        <v>12852694.561</v>
      </c>
      <c r="H21" s="121">
        <f t="shared" si="2"/>
        <v>16.8824249815944</v>
      </c>
      <c r="I21" s="118">
        <f t="shared" si="3"/>
        <v>16.649667350662384</v>
      </c>
      <c r="J21" s="122">
        <v>18645947.217000004</v>
      </c>
      <c r="K21" s="123">
        <v>20295366.616</v>
      </c>
      <c r="L21" s="124">
        <f t="shared" si="4"/>
        <v>8.84599414448721</v>
      </c>
      <c r="M21" s="125">
        <f t="shared" si="5"/>
        <v>16.088870377215684</v>
      </c>
    </row>
    <row r="22" spans="1:13" ht="24" customHeight="1" thickBot="1">
      <c r="A22" s="126" t="s">
        <v>20</v>
      </c>
      <c r="B22" s="127">
        <v>9378524.725000001</v>
      </c>
      <c r="C22" s="128">
        <v>11537767.966</v>
      </c>
      <c r="D22" s="129">
        <f t="shared" si="0"/>
        <v>23.02327182914153</v>
      </c>
      <c r="E22" s="130">
        <f t="shared" si="1"/>
        <v>100</v>
      </c>
      <c r="F22" s="131">
        <v>62673146.486999996</v>
      </c>
      <c r="G22" s="132">
        <v>77194902.999</v>
      </c>
      <c r="H22" s="129">
        <f t="shared" si="2"/>
        <v>23.1706198363795</v>
      </c>
      <c r="I22" s="130">
        <f t="shared" si="3"/>
        <v>100</v>
      </c>
      <c r="J22" s="127">
        <v>106483659.82800001</v>
      </c>
      <c r="K22" s="133">
        <v>126145379.63299999</v>
      </c>
      <c r="L22" s="134">
        <f t="shared" si="4"/>
        <v>18.464541730401628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3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hidden="1" customWidth="1"/>
    <col min="4" max="4" width="14.8515625" style="0" hidden="1" customWidth="1"/>
    <col min="5" max="6" width="13.421875" style="0" hidden="1" customWidth="1"/>
    <col min="7" max="8" width="14.57421875" style="0" hidden="1" customWidth="1"/>
    <col min="9" max="9" width="14.57421875" style="0" customWidth="1"/>
    <col min="10" max="13" width="14.57421875" style="0" hidden="1" customWidth="1"/>
    <col min="14" max="14" width="14.71093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149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/>
      <c r="D5" s="30"/>
      <c r="E5" s="30"/>
      <c r="F5" s="30"/>
      <c r="G5" s="30"/>
      <c r="H5" s="30"/>
      <c r="I5" s="30">
        <v>1269260</v>
      </c>
      <c r="J5" s="30"/>
      <c r="K5" s="30"/>
      <c r="L5" s="30"/>
      <c r="M5" s="30"/>
      <c r="N5" s="30"/>
      <c r="O5" s="30">
        <v>8174042</v>
      </c>
      <c r="P5" s="69">
        <f aca="true" t="shared" si="0" ref="P5:P24">O5/O$26*100</f>
        <v>10.588836415792892</v>
      </c>
    </row>
    <row r="6" spans="1:16" ht="12.75">
      <c r="A6" s="68" t="s">
        <v>92</v>
      </c>
      <c r="B6" s="29" t="s">
        <v>136</v>
      </c>
      <c r="C6" s="30"/>
      <c r="D6" s="30"/>
      <c r="E6" s="30"/>
      <c r="F6" s="30"/>
      <c r="G6" s="30"/>
      <c r="H6" s="30"/>
      <c r="I6" s="30">
        <v>739734</v>
      </c>
      <c r="J6" s="30"/>
      <c r="K6" s="30"/>
      <c r="L6" s="30"/>
      <c r="M6" s="30"/>
      <c r="N6" s="30"/>
      <c r="O6" s="30">
        <v>4478133</v>
      </c>
      <c r="P6" s="69">
        <f t="shared" si="0"/>
        <v>5.801073420611721</v>
      </c>
    </row>
    <row r="7" spans="1:16" ht="12.75">
      <c r="A7" s="68" t="s">
        <v>93</v>
      </c>
      <c r="B7" s="29" t="s">
        <v>65</v>
      </c>
      <c r="C7" s="30"/>
      <c r="D7" s="30"/>
      <c r="E7" s="30"/>
      <c r="F7" s="30"/>
      <c r="G7" s="30"/>
      <c r="H7" s="30"/>
      <c r="I7" s="30">
        <v>722854</v>
      </c>
      <c r="J7" s="30"/>
      <c r="K7" s="30"/>
      <c r="L7" s="30"/>
      <c r="M7" s="30"/>
      <c r="N7" s="30"/>
      <c r="O7" s="30">
        <v>5146571</v>
      </c>
      <c r="P7" s="69">
        <f t="shared" si="0"/>
        <v>6.666982922434658</v>
      </c>
    </row>
    <row r="8" spans="1:16" ht="12.75">
      <c r="A8" s="68" t="s">
        <v>94</v>
      </c>
      <c r="B8" s="29" t="s">
        <v>69</v>
      </c>
      <c r="C8" s="30"/>
      <c r="D8" s="30"/>
      <c r="E8" s="30"/>
      <c r="F8" s="30"/>
      <c r="G8" s="30"/>
      <c r="H8" s="30"/>
      <c r="I8" s="30">
        <v>653338</v>
      </c>
      <c r="J8" s="30"/>
      <c r="K8" s="30"/>
      <c r="L8" s="30"/>
      <c r="M8" s="30"/>
      <c r="N8" s="30"/>
      <c r="O8" s="30">
        <v>4338335</v>
      </c>
      <c r="P8" s="69">
        <f t="shared" si="0"/>
        <v>5.6199759717296365</v>
      </c>
    </row>
    <row r="9" spans="1:16" ht="12.75">
      <c r="A9" s="68" t="s">
        <v>95</v>
      </c>
      <c r="B9" s="29" t="s">
        <v>66</v>
      </c>
      <c r="C9" s="30"/>
      <c r="D9" s="30"/>
      <c r="E9" s="30"/>
      <c r="F9" s="30"/>
      <c r="G9" s="30"/>
      <c r="H9" s="30"/>
      <c r="I9" s="30">
        <v>609437</v>
      </c>
      <c r="J9" s="30"/>
      <c r="K9" s="30"/>
      <c r="L9" s="30"/>
      <c r="M9" s="30"/>
      <c r="N9" s="30"/>
      <c r="O9" s="30">
        <v>4125530</v>
      </c>
      <c r="P9" s="69">
        <f t="shared" si="0"/>
        <v>5.344303625849494</v>
      </c>
    </row>
    <row r="10" spans="1:16" ht="12.75">
      <c r="A10" s="68" t="s">
        <v>96</v>
      </c>
      <c r="B10" s="29" t="s">
        <v>145</v>
      </c>
      <c r="C10" s="30"/>
      <c r="D10" s="30"/>
      <c r="E10" s="30"/>
      <c r="F10" s="30"/>
      <c r="G10" s="30"/>
      <c r="H10" s="30"/>
      <c r="I10" s="30">
        <v>452370</v>
      </c>
      <c r="J10" s="30"/>
      <c r="K10" s="30"/>
      <c r="L10" s="30"/>
      <c r="M10" s="30"/>
      <c r="N10" s="30"/>
      <c r="O10" s="30">
        <v>3338877</v>
      </c>
      <c r="P10" s="69">
        <f t="shared" si="0"/>
        <v>4.325255774982968</v>
      </c>
    </row>
    <row r="11" spans="1:16" ht="12.75">
      <c r="A11" s="68" t="s">
        <v>97</v>
      </c>
      <c r="B11" s="29" t="s">
        <v>156</v>
      </c>
      <c r="C11" s="30"/>
      <c r="D11" s="30"/>
      <c r="E11" s="30"/>
      <c r="F11" s="30"/>
      <c r="G11" s="30"/>
      <c r="H11" s="30"/>
      <c r="I11" s="30">
        <v>385375</v>
      </c>
      <c r="J11" s="30"/>
      <c r="K11" s="30"/>
      <c r="L11" s="30"/>
      <c r="M11" s="30"/>
      <c r="N11" s="30"/>
      <c r="O11" s="30">
        <v>2580978</v>
      </c>
      <c r="P11" s="69">
        <f t="shared" si="0"/>
        <v>3.3434564973804037</v>
      </c>
    </row>
    <row r="12" spans="1:16" ht="12.75">
      <c r="A12" s="68" t="s">
        <v>98</v>
      </c>
      <c r="B12" s="29" t="s">
        <v>67</v>
      </c>
      <c r="C12" s="30"/>
      <c r="D12" s="30"/>
      <c r="E12" s="30"/>
      <c r="F12" s="30"/>
      <c r="G12" s="30"/>
      <c r="H12" s="30"/>
      <c r="I12" s="30">
        <v>340581</v>
      </c>
      <c r="J12" s="30"/>
      <c r="K12" s="30"/>
      <c r="L12" s="30"/>
      <c r="M12" s="30"/>
      <c r="N12" s="30"/>
      <c r="O12" s="30">
        <v>2433133</v>
      </c>
      <c r="P12" s="69">
        <f t="shared" si="0"/>
        <v>3.1519347851243493</v>
      </c>
    </row>
    <row r="13" spans="1:16" ht="12.75">
      <c r="A13" s="68" t="s">
        <v>99</v>
      </c>
      <c r="B13" s="29" t="s">
        <v>148</v>
      </c>
      <c r="C13" s="30"/>
      <c r="D13" s="30"/>
      <c r="E13" s="30"/>
      <c r="F13" s="30"/>
      <c r="G13" s="30"/>
      <c r="H13" s="30"/>
      <c r="I13" s="30">
        <v>328475</v>
      </c>
      <c r="J13" s="30"/>
      <c r="K13" s="30"/>
      <c r="L13" s="30"/>
      <c r="M13" s="30"/>
      <c r="N13" s="30"/>
      <c r="O13" s="30">
        <v>1549209</v>
      </c>
      <c r="P13" s="69">
        <f t="shared" si="0"/>
        <v>2.0068799101930344</v>
      </c>
    </row>
    <row r="14" spans="1:16" ht="12.75">
      <c r="A14" s="68" t="s">
        <v>100</v>
      </c>
      <c r="B14" s="29" t="s">
        <v>157</v>
      </c>
      <c r="C14" s="30"/>
      <c r="D14" s="30"/>
      <c r="E14" s="30"/>
      <c r="F14" s="30"/>
      <c r="G14" s="30"/>
      <c r="H14" s="30"/>
      <c r="I14" s="30">
        <v>310830</v>
      </c>
      <c r="J14" s="30"/>
      <c r="K14" s="30"/>
      <c r="L14" s="30"/>
      <c r="M14" s="30"/>
      <c r="N14" s="30"/>
      <c r="O14" s="30">
        <v>2029559</v>
      </c>
      <c r="P14" s="69">
        <f t="shared" si="0"/>
        <v>2.6291360195115474</v>
      </c>
    </row>
    <row r="15" spans="1:16" ht="12.75">
      <c r="A15" s="68" t="s">
        <v>101</v>
      </c>
      <c r="B15" s="29" t="s">
        <v>68</v>
      </c>
      <c r="C15" s="30"/>
      <c r="D15" s="30"/>
      <c r="E15" s="30"/>
      <c r="F15" s="30"/>
      <c r="G15" s="30"/>
      <c r="H15" s="30"/>
      <c r="I15" s="30">
        <v>298492</v>
      </c>
      <c r="J15" s="30"/>
      <c r="K15" s="30"/>
      <c r="L15" s="30"/>
      <c r="M15" s="30"/>
      <c r="N15" s="30"/>
      <c r="O15" s="30">
        <v>1981494</v>
      </c>
      <c r="P15" s="69">
        <f t="shared" si="0"/>
        <v>2.5668715459102267</v>
      </c>
    </row>
    <row r="16" spans="1:16" ht="12.75">
      <c r="A16" s="68" t="s">
        <v>102</v>
      </c>
      <c r="B16" s="29" t="s">
        <v>158</v>
      </c>
      <c r="C16" s="30"/>
      <c r="D16" s="30"/>
      <c r="E16" s="30"/>
      <c r="F16" s="30"/>
      <c r="G16" s="30"/>
      <c r="H16" s="30"/>
      <c r="I16" s="30">
        <v>255086</v>
      </c>
      <c r="J16" s="30"/>
      <c r="K16" s="30"/>
      <c r="L16" s="30"/>
      <c r="M16" s="30"/>
      <c r="N16" s="30"/>
      <c r="O16" s="30">
        <v>1840485</v>
      </c>
      <c r="P16" s="69">
        <f t="shared" si="0"/>
        <v>2.3842053406038994</v>
      </c>
    </row>
    <row r="17" spans="1:16" ht="12.75">
      <c r="A17" s="68" t="s">
        <v>103</v>
      </c>
      <c r="B17" s="29" t="s">
        <v>129</v>
      </c>
      <c r="C17" s="30"/>
      <c r="D17" s="30"/>
      <c r="E17" s="30"/>
      <c r="F17" s="30"/>
      <c r="G17" s="30"/>
      <c r="H17" s="30"/>
      <c r="I17" s="30">
        <v>236529</v>
      </c>
      <c r="J17" s="30"/>
      <c r="K17" s="30"/>
      <c r="L17" s="30"/>
      <c r="M17" s="30"/>
      <c r="N17" s="30"/>
      <c r="O17" s="30">
        <v>1350892</v>
      </c>
      <c r="P17" s="69">
        <f t="shared" si="0"/>
        <v>1.74997564282191</v>
      </c>
    </row>
    <row r="18" spans="1:16" ht="12.75">
      <c r="A18" s="68" t="s">
        <v>104</v>
      </c>
      <c r="B18" s="29" t="s">
        <v>146</v>
      </c>
      <c r="C18" s="30"/>
      <c r="D18" s="30"/>
      <c r="E18" s="30"/>
      <c r="F18" s="30"/>
      <c r="G18" s="30"/>
      <c r="H18" s="30"/>
      <c r="I18" s="30">
        <v>226950</v>
      </c>
      <c r="J18" s="30"/>
      <c r="K18" s="30"/>
      <c r="L18" s="30"/>
      <c r="M18" s="30"/>
      <c r="N18" s="30"/>
      <c r="O18" s="30">
        <v>1676179</v>
      </c>
      <c r="P18" s="69">
        <f t="shared" si="0"/>
        <v>2.171359681610067</v>
      </c>
    </row>
    <row r="19" spans="1:16" ht="12.75">
      <c r="A19" s="68" t="s">
        <v>105</v>
      </c>
      <c r="B19" s="29" t="s">
        <v>147</v>
      </c>
      <c r="C19" s="30"/>
      <c r="D19" s="30"/>
      <c r="E19" s="30"/>
      <c r="F19" s="30"/>
      <c r="G19" s="30"/>
      <c r="H19" s="30"/>
      <c r="I19" s="30">
        <v>217737</v>
      </c>
      <c r="J19" s="30"/>
      <c r="K19" s="30"/>
      <c r="L19" s="30"/>
      <c r="M19" s="30"/>
      <c r="N19" s="30"/>
      <c r="O19" s="30">
        <v>1604176</v>
      </c>
      <c r="P19" s="69">
        <f t="shared" si="0"/>
        <v>2.0780853886169144</v>
      </c>
    </row>
    <row r="20" spans="1:16" ht="12.75">
      <c r="A20" s="68" t="s">
        <v>106</v>
      </c>
      <c r="B20" s="29" t="s">
        <v>70</v>
      </c>
      <c r="C20" s="30"/>
      <c r="D20" s="30"/>
      <c r="E20" s="30"/>
      <c r="F20" s="30"/>
      <c r="G20" s="30"/>
      <c r="H20" s="30"/>
      <c r="I20" s="30">
        <v>211908</v>
      </c>
      <c r="J20" s="30"/>
      <c r="K20" s="30"/>
      <c r="L20" s="30"/>
      <c r="M20" s="30"/>
      <c r="N20" s="30"/>
      <c r="O20" s="30">
        <v>1493259</v>
      </c>
      <c r="P20" s="69">
        <f t="shared" si="0"/>
        <v>1.9344010316328788</v>
      </c>
    </row>
    <row r="21" spans="1:16" ht="12.75">
      <c r="A21" s="68" t="s">
        <v>107</v>
      </c>
      <c r="B21" s="29" t="s">
        <v>143</v>
      </c>
      <c r="C21" s="30"/>
      <c r="D21" s="30"/>
      <c r="E21" s="30"/>
      <c r="F21" s="30"/>
      <c r="G21" s="30"/>
      <c r="H21" s="30"/>
      <c r="I21" s="30">
        <v>195000</v>
      </c>
      <c r="J21" s="30"/>
      <c r="K21" s="30"/>
      <c r="L21" s="30"/>
      <c r="M21" s="30"/>
      <c r="N21" s="30"/>
      <c r="O21" s="30">
        <v>1411131</v>
      </c>
      <c r="P21" s="69">
        <f t="shared" si="0"/>
        <v>1.8280105876938533</v>
      </c>
    </row>
    <row r="22" spans="1:16" ht="12.75">
      <c r="A22" s="68" t="s">
        <v>108</v>
      </c>
      <c r="B22" s="29" t="s">
        <v>164</v>
      </c>
      <c r="C22" s="30"/>
      <c r="D22" s="30"/>
      <c r="E22" s="30"/>
      <c r="F22" s="30"/>
      <c r="G22" s="30"/>
      <c r="H22" s="30"/>
      <c r="I22" s="30">
        <v>191590</v>
      </c>
      <c r="J22" s="30"/>
      <c r="K22" s="30"/>
      <c r="L22" s="30"/>
      <c r="M22" s="30"/>
      <c r="N22" s="30"/>
      <c r="O22" s="30">
        <v>1013991</v>
      </c>
      <c r="P22" s="69">
        <f t="shared" si="0"/>
        <v>1.31354656925989</v>
      </c>
    </row>
    <row r="23" spans="1:16" ht="12.75">
      <c r="A23" s="68" t="s">
        <v>109</v>
      </c>
      <c r="B23" s="29" t="s">
        <v>162</v>
      </c>
      <c r="C23" s="30"/>
      <c r="D23" s="30"/>
      <c r="E23" s="30"/>
      <c r="F23" s="30"/>
      <c r="G23" s="30"/>
      <c r="H23" s="30"/>
      <c r="I23" s="30">
        <v>181529</v>
      </c>
      <c r="J23" s="30"/>
      <c r="K23" s="30"/>
      <c r="L23" s="30"/>
      <c r="M23" s="30"/>
      <c r="N23" s="30"/>
      <c r="O23" s="30">
        <v>1134196</v>
      </c>
      <c r="P23" s="69">
        <f t="shared" si="0"/>
        <v>1.4692628087116062</v>
      </c>
    </row>
    <row r="24" spans="1:16" ht="12.75">
      <c r="A24" s="68" t="s">
        <v>110</v>
      </c>
      <c r="B24" s="29" t="s">
        <v>163</v>
      </c>
      <c r="C24" s="30"/>
      <c r="D24" s="30"/>
      <c r="E24" s="30"/>
      <c r="F24" s="30"/>
      <c r="G24" s="30"/>
      <c r="H24" s="30"/>
      <c r="I24" s="30">
        <v>152162</v>
      </c>
      <c r="J24" s="30"/>
      <c r="K24" s="30"/>
      <c r="L24" s="30"/>
      <c r="M24" s="30"/>
      <c r="N24" s="30"/>
      <c r="O24" s="30">
        <v>935601</v>
      </c>
      <c r="P24" s="69">
        <f t="shared" si="0"/>
        <v>1.2119984139367335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52635771</v>
      </c>
      <c r="P25" s="38">
        <f>SUM(P5:P24)</f>
        <v>68.18555235440867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77194903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7">
      <selection activeCell="J14" sqref="J14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37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2011-08-01T05:02:32Z</cp:lastPrinted>
  <dcterms:created xsi:type="dcterms:W3CDTF">2002-11-01T09:35:27Z</dcterms:created>
  <dcterms:modified xsi:type="dcterms:W3CDTF">2011-08-01T05:26:27Z</dcterms:modified>
  <cp:category/>
  <cp:version/>
  <cp:contentType/>
  <cp:contentStatus/>
</cp:coreProperties>
</file>