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950" windowWidth="15480" windowHeight="8865" tabRatio="754" activeTab="0"/>
  </bookViews>
  <sheets>
    <sheet name="SEKTÖR (U S D)" sheetId="1" r:id="rId1"/>
    <sheet name="SEKTÖR (TL)" sheetId="2" r:id="rId2"/>
    <sheet name="USDvsTL" sheetId="3" r:id="rId3"/>
    <sheet name="GEN.SEK." sheetId="4" r:id="rId4"/>
    <sheet name="Toplam İhracat  bar gra" sheetId="5" r:id="rId5"/>
    <sheet name="KARŞL" sheetId="6" r:id="rId6"/>
    <sheet name="ÜLKE" sheetId="7" r:id="rId7"/>
    <sheet name="SEKT1" sheetId="8" r:id="rId8"/>
    <sheet name="SEKT2" sheetId="9" r:id="rId9"/>
    <sheet name="SEKT3" sheetId="10" r:id="rId10"/>
    <sheet name="SEKT4" sheetId="11" r:id="rId11"/>
    <sheet name="SEKT5" sheetId="12" r:id="rId12"/>
    <sheet name="2002-2010 AYLIK İHR" sheetId="13" r:id="rId13"/>
  </sheets>
  <definedNames/>
  <calcPr fullCalcOnLoad="1"/>
</workbook>
</file>

<file path=xl/sharedStrings.xml><?xml version="1.0" encoding="utf-8"?>
<sst xmlns="http://schemas.openxmlformats.org/spreadsheetml/2006/main" count="325" uniqueCount="169">
  <si>
    <t>EKİM</t>
  </si>
  <si>
    <t>SEKTÖRLER</t>
  </si>
  <si>
    <t>I. TARIM</t>
  </si>
  <si>
    <t xml:space="preserve">     Hububat, Bakliyat, Yağlı Tohumlar ve Mamulleri</t>
  </si>
  <si>
    <t xml:space="preserve">     Yaş Meyve ve Sebze</t>
  </si>
  <si>
    <t xml:space="preserve">     Meyve Sebze Mamulleri</t>
  </si>
  <si>
    <t xml:space="preserve">     Kuru Meyve ve Mamulleri</t>
  </si>
  <si>
    <t xml:space="preserve">     Fındık ve Mamulleri</t>
  </si>
  <si>
    <t xml:space="preserve">     Zeytin ve Zeytinyağı</t>
  </si>
  <si>
    <t xml:space="preserve">     Ağaç Mamulleri ve Orman Ürünleri</t>
  </si>
  <si>
    <t>II. SANAYİ</t>
  </si>
  <si>
    <t xml:space="preserve">     Tekstil ve Hammaddeleri</t>
  </si>
  <si>
    <t xml:space="preserve">     Deri ve Deri Mamulleri</t>
  </si>
  <si>
    <t xml:space="preserve">     Halı</t>
  </si>
  <si>
    <t xml:space="preserve">     Kimyevi Maddeler ve Mamulleri</t>
  </si>
  <si>
    <t xml:space="preserve">     Hazırgiyim ve Konfeksiyon</t>
  </si>
  <si>
    <t xml:space="preserve">     Demir ve Demir Dışı Metaller</t>
  </si>
  <si>
    <t xml:space="preserve">     Çimento ve Toprak Ürünleri</t>
  </si>
  <si>
    <t>III. MADENCİLİK</t>
  </si>
  <si>
    <t>T O P L A M</t>
  </si>
  <si>
    <t>TOPLAM</t>
  </si>
  <si>
    <t>OCAK</t>
  </si>
  <si>
    <t>ŞUBAT</t>
  </si>
  <si>
    <t>MART</t>
  </si>
  <si>
    <t>NİSAN</t>
  </si>
  <si>
    <t>MAYIS</t>
  </si>
  <si>
    <t>HAZİRAN</t>
  </si>
  <si>
    <t>TEMMUZ</t>
  </si>
  <si>
    <t>AGUSTOS</t>
  </si>
  <si>
    <t>EYLÜL</t>
  </si>
  <si>
    <t>KASIM</t>
  </si>
  <si>
    <t>ARALIK</t>
  </si>
  <si>
    <t xml:space="preserve">     Makine ve Aksamları</t>
  </si>
  <si>
    <t xml:space="preserve">     Elektrik - Elektronik </t>
  </si>
  <si>
    <t>AKİB</t>
  </si>
  <si>
    <t>AİB</t>
  </si>
  <si>
    <t>DAİB</t>
  </si>
  <si>
    <t>DKİB</t>
  </si>
  <si>
    <t>EİB</t>
  </si>
  <si>
    <t>GAİB</t>
  </si>
  <si>
    <t>İİB</t>
  </si>
  <si>
    <t>İMMİB</t>
  </si>
  <si>
    <t>İTKİB</t>
  </si>
  <si>
    <t>KİB</t>
  </si>
  <si>
    <t>OAİB</t>
  </si>
  <si>
    <t>UİB</t>
  </si>
  <si>
    <t>İHRACATÇI  BİRLİKLERİ 
GENEL SEKRETERLİKLERİ</t>
  </si>
  <si>
    <t>Hububat,Bakliyat,Yağlı Tohumlar ve Mamulleri</t>
  </si>
  <si>
    <t>Yaş Meyve ve Sebze</t>
  </si>
  <si>
    <t>Meyve Sebze Mamulleri</t>
  </si>
  <si>
    <t>Kuru Meyve ve Mamulleri</t>
  </si>
  <si>
    <t>Fındık ve Mamulleri</t>
  </si>
  <si>
    <t>Zeytin ve Zeytinyağı</t>
  </si>
  <si>
    <t>Ağaç Mamulleri ve Orman Ürünleri</t>
  </si>
  <si>
    <t>Tekstil ve Hammaddeleri</t>
  </si>
  <si>
    <t>Deri ve Deri Mamulleri</t>
  </si>
  <si>
    <t>Halı</t>
  </si>
  <si>
    <t>Hazırgiyim ve Konfeksiyon</t>
  </si>
  <si>
    <t>Makine ve Aksamları</t>
  </si>
  <si>
    <t>Çimento ve Toprak Ürünleri</t>
  </si>
  <si>
    <t>Diğer Sanayi Ürünleri</t>
  </si>
  <si>
    <t>Madencilik Ürünleri</t>
  </si>
  <si>
    <t>Değerli Maden ve Mücevherat</t>
  </si>
  <si>
    <t>ÜLKE</t>
  </si>
  <si>
    <t>% PAY</t>
  </si>
  <si>
    <t>İTALYA</t>
  </si>
  <si>
    <t>FRANSA</t>
  </si>
  <si>
    <t>İSPANYA</t>
  </si>
  <si>
    <t>HOLLANDA</t>
  </si>
  <si>
    <t>IRAK</t>
  </si>
  <si>
    <t>BELÇİKA</t>
  </si>
  <si>
    <t>A. BİTKİSEL ÜRÜNLER</t>
  </si>
  <si>
    <t>B. HAYVANSAL ÜRÜNLER</t>
  </si>
  <si>
    <t>C. AĞAÇ VE ORMAN ÜRÜNLERİ</t>
  </si>
  <si>
    <t>A. TARIMA DAYALI İŞLENMİŞ ÜRÜNLER</t>
  </si>
  <si>
    <t>C. SANAYİ MAMULLERİ</t>
  </si>
  <si>
    <t>B. KİMYEVİ MADDELER</t>
  </si>
  <si>
    <t xml:space="preserve"> </t>
  </si>
  <si>
    <t xml:space="preserve">   A. BİTKİSEL ÜRÜNLER</t>
  </si>
  <si>
    <t xml:space="preserve">   B. HAYVANSAL ÜRÜNLER</t>
  </si>
  <si>
    <t xml:space="preserve">   C. AĞAÇ VE ORMAN ÜRÜNLERİ</t>
  </si>
  <si>
    <t xml:space="preserve">   A. TARIMA DAYALI İŞLENMİŞ ÜRÜNLER</t>
  </si>
  <si>
    <t xml:space="preserve">   B. KİMYEVİ MADDELER VE MAM.</t>
  </si>
  <si>
    <t xml:space="preserve">   C. SANAYİ MAMULLERİ</t>
  </si>
  <si>
    <t xml:space="preserve">     Diğer Sanayi Ürünleri</t>
  </si>
  <si>
    <t>Kimyevi maddeler ve Mamulleri</t>
  </si>
  <si>
    <t>Demir ve Demir Dışı Metaller</t>
  </si>
  <si>
    <t xml:space="preserve">     Değerli Maden ve Mücevherat</t>
  </si>
  <si>
    <t xml:space="preserve">     Madencilik Ürünleri</t>
  </si>
  <si>
    <t>KÜMÜLATİF</t>
  </si>
  <si>
    <t>İlk 20 Ülke Toplam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</si>
  <si>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</si>
  <si>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</si>
  <si>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</si>
  <si>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</si>
  <si>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</si>
  <si>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</si>
  <si>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</si>
  <si>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</si>
  <si>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</si>
  <si>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</si>
  <si>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</si>
  <si>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</si>
  <si>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</si>
  <si>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</si>
  <si>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</si>
  <si>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</si>
  <si>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</si>
  <si>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</si>
  <si>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</si>
  <si>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</si>
  <si>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Not: İlgili dönem ortalama MB Dolar Alış Kuru baz alınarak hesaplanmıştır.</t>
  </si>
  <si>
    <t>USD Bazında Artış (%)</t>
  </si>
  <si>
    <t>Genel Toplam</t>
  </si>
  <si>
    <t xml:space="preserve">     Su Ürünleri ve Hayvansal Mamuller</t>
  </si>
  <si>
    <t>2009-2010</t>
  </si>
  <si>
    <t xml:space="preserve">SEKTÖREL BAZDA İHRACAT KAYIT RAKAMLARI - 1000 TL   </t>
  </si>
  <si>
    <t>Su Ürünleri ve Hayvansal Mamuller</t>
  </si>
  <si>
    <t>Elektrik-Elektronik,Mak.ve Bilişim</t>
  </si>
  <si>
    <t xml:space="preserve">SEKTÖREL BAZDA İHRACAT RAKAMLARI -1000 $   </t>
  </si>
  <si>
    <t>Son 12 Ay</t>
  </si>
  <si>
    <t>İHRACATÇI  BİRLİKLERİ  GENEL SEKRETERLİKLERİ BAZINDA İHRACAT RAKAMLARI (1000 $)</t>
  </si>
  <si>
    <t>(x1000 $)</t>
  </si>
  <si>
    <t>İHRACAT ARTIŞI KARŞILAŞTIRMA TABLOSU (USD - TL)</t>
  </si>
  <si>
    <t>TL Bazında Artış  (%)</t>
  </si>
  <si>
    <t>Otomotiv Endüstrisi</t>
  </si>
  <si>
    <t xml:space="preserve">     Otomotiv Endüstrisi</t>
  </si>
  <si>
    <t xml:space="preserve">     Gemi ve Yat</t>
  </si>
  <si>
    <t>Gemi ve Yat</t>
  </si>
  <si>
    <t>ÇİN HALK CUMHURİYETİ</t>
  </si>
  <si>
    <t>Not: Sıralama son ay itibariyledir.</t>
  </si>
  <si>
    <t>İhracatçı Birlikleri Kaydından Muaf İhracat</t>
  </si>
  <si>
    <t>AĞUSTOS</t>
  </si>
  <si>
    <t>DENİB</t>
  </si>
  <si>
    <t>T O P L A M (*)</t>
  </si>
  <si>
    <t>(*) Toplam satırında, son ay verileri için İhracatçı Birlikleri kayıtları, önceki dönemler için TÜİK kayıtları esas alınmıştır.</t>
  </si>
  <si>
    <t>BİRLEŞİK KRALLIK</t>
  </si>
  <si>
    <t>Süs Bitkileri ve Mam.</t>
  </si>
  <si>
    <t>2010-2011</t>
  </si>
  <si>
    <t>Değişim   
 ('10''09/'11-'10)</t>
  </si>
  <si>
    <t xml:space="preserve"> Pay('10-'11)  (%)</t>
  </si>
  <si>
    <t xml:space="preserve"> Pay(11)  (%)</t>
  </si>
  <si>
    <t>Değişim    ('11/'10)</t>
  </si>
  <si>
    <t>ISRAIL</t>
  </si>
  <si>
    <t xml:space="preserve">ALMANYA </t>
  </si>
  <si>
    <t xml:space="preserve">RUSYA FEDERASYONU </t>
  </si>
  <si>
    <t xml:space="preserve">ROMANYA </t>
  </si>
  <si>
    <t xml:space="preserve">SUUDI ARABISTAN </t>
  </si>
  <si>
    <t xml:space="preserve">MISIR </t>
  </si>
  <si>
    <t xml:space="preserve">AZERBEYCAN-NAHCIVAN </t>
  </si>
  <si>
    <t>2011 YILI İHRACATIMIZDA İLK 20 ÜLKE (1000 $)</t>
  </si>
  <si>
    <t>Çelik</t>
  </si>
  <si>
    <t xml:space="preserve">     Elektrik - Elektronik Mak. Bilişim</t>
  </si>
  <si>
    <t xml:space="preserve">     Çelik</t>
  </si>
  <si>
    <t xml:space="preserve">     Tütün ve Mamulleri</t>
  </si>
  <si>
    <t xml:space="preserve">     Hububat, Bakliyat, Yağlı Tohumlar ve Mam.</t>
  </si>
  <si>
    <t>Tütün ve Mamulleri</t>
  </si>
  <si>
    <t>MAYIS 2011 İHRACAT RAKAMLARI</t>
  </si>
  <si>
    <t>OCAK-MAYIS</t>
  </si>
  <si>
    <t xml:space="preserve">POLONYA </t>
  </si>
  <si>
    <t xml:space="preserve">UKRAYNA </t>
  </si>
  <si>
    <t>ABD</t>
  </si>
  <si>
    <t>İRAN</t>
  </si>
  <si>
    <t>BİRLEŞİK ARAP EMİRLİKLERİ</t>
  </si>
  <si>
    <t>MAYIS 2011 İHRACAT RAKAMLARI - TL</t>
  </si>
  <si>
    <t>MAYIS (2011/2010)</t>
  </si>
  <si>
    <t>OCAK-MAYIS
(2011/2010)</t>
  </si>
  <si>
    <r>
      <t xml:space="preserve">Son Oniki Aylık 
</t>
    </r>
    <r>
      <rPr>
        <b/>
        <sz val="12"/>
        <color indexed="8"/>
        <rFont val="Arial"/>
        <family val="2"/>
      </rPr>
      <t>(Mayıs '11/Mayıs '10)</t>
    </r>
  </si>
  <si>
    <t xml:space="preserve">     Süs Bitkileri</t>
  </si>
</sst>
</file>

<file path=xl/styles.xml><?xml version="1.0" encoding="utf-8"?>
<styleSheet xmlns="http://schemas.openxmlformats.org/spreadsheetml/2006/main">
  <numFmts count="67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\ _T_L_-;\-* #,##0.0\ _T_L_-;_-* &quot;-&quot;??\ _T_L_-;_-@_-"/>
    <numFmt numFmtId="181" formatCode="_-* #,##0\ _T_L_-;\-* #,##0\ _T_L_-;_-* &quot;-&quot;??\ _T_L_-;_-@_-"/>
    <numFmt numFmtId="182" formatCode="_-* #,##0.000\ _T_L_-;\-* #,##0.000\ _T_L_-;_-* &quot;-&quot;??\ _T_L_-;_-@_-"/>
    <numFmt numFmtId="183" formatCode="mm/dd/yy"/>
    <numFmt numFmtId="184" formatCode="mmmm\ d\,\ yyyy"/>
    <numFmt numFmtId="185" formatCode="#,##0.0"/>
    <numFmt numFmtId="186" formatCode="#,##0.000"/>
    <numFmt numFmtId="187" formatCode="#,##0.0000"/>
    <numFmt numFmtId="188" formatCode="0.0"/>
    <numFmt numFmtId="189" formatCode="0.000"/>
    <numFmt numFmtId="190" formatCode="0.0000"/>
    <numFmt numFmtId="191" formatCode="\%0.00"/>
    <numFmt numFmtId="192" formatCode="dd\-mmm\-yy"/>
    <numFmt numFmtId="193" formatCode="&quot;TL&quot;#,##0_);\(&quot;TL&quot;#,##0\)"/>
    <numFmt numFmtId="194" formatCode="&quot;TL&quot;#,##0_);[Red]\(&quot;TL&quot;#,##0\)"/>
    <numFmt numFmtId="195" formatCode="&quot;TL&quot;#,##0.00_);\(&quot;TL&quot;#,##0.00\)"/>
    <numFmt numFmtId="196" formatCode="&quot;TL&quot;#,##0.00_);[Red]\(&quot;TL&quot;#,##0.00\)"/>
    <numFmt numFmtId="197" formatCode="_(&quot;TL&quot;* #,##0_);_(&quot;TL&quot;* \(#,##0\);_(&quot;TL&quot;* &quot;-&quot;_);_(@_)"/>
    <numFmt numFmtId="198" formatCode="_(&quot;TL&quot;* #,##0.00_);_(&quot;TL&quot;* \(#,##0.00\);_(&quot;TL&quot;* &quot;-&quot;??_);_(@_)"/>
    <numFmt numFmtId="199" formatCode="#,###"/>
    <numFmt numFmtId="200" formatCode="#,##0_ ;\-#,##0\ "/>
    <numFmt numFmtId="201" formatCode="0.0_)"/>
    <numFmt numFmtId="202" formatCode="0.00_)"/>
    <numFmt numFmtId="203" formatCode="#,###.00"/>
    <numFmt numFmtId="204" formatCode="#,###.000"/>
    <numFmt numFmtId="205" formatCode="#,###.0"/>
    <numFmt numFmtId="206" formatCode="0.00000"/>
    <numFmt numFmtId="207" formatCode="0.000000"/>
    <numFmt numFmtId="208" formatCode="0.0000000"/>
    <numFmt numFmtId="209" formatCode="0.00000000"/>
    <numFmt numFmtId="210" formatCode="0.000_)"/>
    <numFmt numFmtId="211" formatCode="0_)"/>
    <numFmt numFmtId="212" formatCode="\%0.0"/>
    <numFmt numFmtId="213" formatCode="\%0"/>
    <numFmt numFmtId="214" formatCode="yyyy"/>
    <numFmt numFmtId="215" formatCode="[$-41F]dd\ mmmm\ yyyy\ dddd"/>
    <numFmt numFmtId="216" formatCode="[$-41F]mmmm\ yy;@"/>
    <numFmt numFmtId="217" formatCode="&quot;Evet&quot;;&quot;Evet&quot;;&quot;Hayır&quot;"/>
    <numFmt numFmtId="218" formatCode="&quot;Doğru&quot;;&quot;Doğru&quot;;&quot;Yanlış&quot;"/>
    <numFmt numFmtId="219" formatCode="&quot;Açık&quot;;&quot;Açık&quot;;&quot;Kapalı&quot;"/>
    <numFmt numFmtId="220" formatCode="[$-41F]d\ mmmm;@"/>
    <numFmt numFmtId="221" formatCode="[$-41F]d\ mmmm\ yy;@"/>
    <numFmt numFmtId="222" formatCode="0.0%"/>
  </numFmts>
  <fonts count="98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3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8"/>
      <name val="Verdana"/>
      <family val="2"/>
    </font>
    <font>
      <b/>
      <sz val="12"/>
      <name val="Verdana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8"/>
      <color indexed="16"/>
      <name val="Arial"/>
      <family val="2"/>
    </font>
    <font>
      <b/>
      <sz val="10"/>
      <name val="Arial"/>
      <family val="2"/>
    </font>
    <font>
      <b/>
      <sz val="12"/>
      <color indexed="18"/>
      <name val="Arial Tur"/>
      <family val="2"/>
    </font>
    <font>
      <b/>
      <sz val="10"/>
      <color indexed="60"/>
      <name val="Arial"/>
      <family val="2"/>
    </font>
    <font>
      <b/>
      <sz val="11"/>
      <color indexed="10"/>
      <name val="Arial Tur"/>
      <family val="2"/>
    </font>
    <font>
      <sz val="10"/>
      <color indexed="12"/>
      <name val="Arial Tur"/>
      <family val="2"/>
    </font>
    <font>
      <sz val="11"/>
      <color indexed="12"/>
      <name val="Arial Tur"/>
      <family val="2"/>
    </font>
    <font>
      <sz val="8"/>
      <name val="Arial"/>
      <family val="2"/>
    </font>
    <font>
      <u val="single"/>
      <sz val="7"/>
      <color indexed="36"/>
      <name val="Arial"/>
      <family val="2"/>
    </font>
    <font>
      <b/>
      <sz val="10"/>
      <color indexed="18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b/>
      <sz val="11"/>
      <name val="Arial"/>
      <family val="2"/>
    </font>
    <font>
      <b/>
      <sz val="20"/>
      <name val="Arial"/>
      <family val="2"/>
    </font>
    <font>
      <sz val="14"/>
      <color indexed="8"/>
      <name val="Arial"/>
      <family val="2"/>
    </font>
    <font>
      <sz val="10"/>
      <color indexed="60"/>
      <name val="Arial"/>
      <family val="2"/>
    </font>
    <font>
      <b/>
      <sz val="2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 Tur"/>
      <family val="0"/>
    </font>
    <font>
      <sz val="7.35"/>
      <color indexed="8"/>
      <name val="Arial Tur"/>
      <family val="0"/>
    </font>
    <font>
      <sz val="9"/>
      <color indexed="8"/>
      <name val="Arial Tur"/>
      <family val="0"/>
    </font>
    <font>
      <sz val="8.25"/>
      <color indexed="8"/>
      <name val="Arial Tur"/>
      <family val="0"/>
    </font>
    <font>
      <sz val="8.75"/>
      <color indexed="8"/>
      <name val="Arial Tur"/>
      <family val="0"/>
    </font>
    <font>
      <sz val="8.05"/>
      <color indexed="8"/>
      <name val="Arial Tur"/>
      <family val="0"/>
    </font>
    <font>
      <sz val="15.5"/>
      <color indexed="8"/>
      <name val="Arial Tur"/>
      <family val="0"/>
    </font>
    <font>
      <sz val="12"/>
      <color indexed="8"/>
      <name val="Arial Tur"/>
      <family val="0"/>
    </font>
    <font>
      <sz val="10.25"/>
      <color indexed="8"/>
      <name val="Arial Tur"/>
      <family val="0"/>
    </font>
    <font>
      <b/>
      <sz val="10.25"/>
      <color indexed="8"/>
      <name val="Arial Tur"/>
      <family val="0"/>
    </font>
    <font>
      <sz val="10"/>
      <color indexed="8"/>
      <name val="Arial Tur"/>
      <family val="0"/>
    </font>
    <font>
      <sz val="9.2"/>
      <color indexed="8"/>
      <name val="Arial Tur"/>
      <family val="0"/>
    </font>
    <font>
      <sz val="9.5"/>
      <color indexed="8"/>
      <name val="Arial Tur"/>
      <family val="0"/>
    </font>
    <font>
      <sz val="8.5"/>
      <color indexed="8"/>
      <name val="Arial Tur"/>
      <family val="0"/>
    </font>
    <font>
      <sz val="8.7"/>
      <color indexed="8"/>
      <name val="Arial Tur"/>
      <family val="0"/>
    </font>
    <font>
      <sz val="9.25"/>
      <color indexed="8"/>
      <name val="Arial Tur"/>
      <family val="0"/>
    </font>
    <font>
      <sz val="11"/>
      <color indexed="8"/>
      <name val="Arial Tur"/>
      <family val="0"/>
    </font>
    <font>
      <sz val="9.75"/>
      <color indexed="8"/>
      <name val="Arial Tur"/>
      <family val="0"/>
    </font>
    <font>
      <sz val="8.95"/>
      <color indexed="8"/>
      <name val="Arial Tur"/>
      <family val="0"/>
    </font>
    <font>
      <sz val="9.4"/>
      <color indexed="8"/>
      <name val="Arial Tur"/>
      <family val="0"/>
    </font>
    <font>
      <b/>
      <sz val="9"/>
      <color indexed="8"/>
      <name val="Arial"/>
      <family val="2"/>
    </font>
    <font>
      <b/>
      <sz val="8"/>
      <color indexed="60"/>
      <name val="Arial"/>
      <family val="2"/>
    </font>
    <font>
      <b/>
      <sz val="8"/>
      <color indexed="18"/>
      <name val="Arial Tu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 Tur"/>
      <family val="0"/>
    </font>
    <font>
      <b/>
      <sz val="10"/>
      <color indexed="8"/>
      <name val="Arial Tur"/>
      <family val="0"/>
    </font>
    <font>
      <b/>
      <sz val="10.75"/>
      <color indexed="8"/>
      <name val="Arial Tur"/>
      <family val="0"/>
    </font>
    <font>
      <b/>
      <sz val="12"/>
      <color indexed="8"/>
      <name val="Arial Tur"/>
      <family val="0"/>
    </font>
    <font>
      <b/>
      <sz val="11.5"/>
      <color indexed="8"/>
      <name val="Arial Tur"/>
      <family val="0"/>
    </font>
    <font>
      <b/>
      <sz val="11.25"/>
      <color indexed="8"/>
      <name val="Arial Tur"/>
      <family val="0"/>
    </font>
    <font>
      <b/>
      <sz val="9.75"/>
      <color indexed="8"/>
      <name val="Arial Tur"/>
      <family val="0"/>
    </font>
    <font>
      <b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</fills>
  <borders count="6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thick"/>
    </border>
    <border>
      <left style="double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ck"/>
      <bottom style="double"/>
    </border>
    <border>
      <left style="thin"/>
      <right style="medium"/>
      <top style="thick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double"/>
      <bottom style="thick"/>
    </border>
    <border>
      <left style="medium"/>
      <right style="medium"/>
      <top style="thick"/>
      <bottom style="double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double"/>
      <bottom style="medium"/>
    </border>
    <border>
      <left style="medium"/>
      <right style="thin"/>
      <top style="double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 style="double"/>
      <top style="double"/>
      <bottom style="thick"/>
    </border>
    <border>
      <left>
        <color indexed="63"/>
      </left>
      <right style="medium"/>
      <top style="double"/>
      <bottom style="thick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1" fillId="2" borderId="0" applyNumberFormat="0" applyBorder="0" applyAlignment="0" applyProtection="0"/>
    <xf numFmtId="0" fontId="81" fillId="3" borderId="0" applyNumberFormat="0" applyBorder="0" applyAlignment="0" applyProtection="0"/>
    <xf numFmtId="0" fontId="81" fillId="4" borderId="0" applyNumberFormat="0" applyBorder="0" applyAlignment="0" applyProtection="0"/>
    <xf numFmtId="0" fontId="81" fillId="5" borderId="0" applyNumberFormat="0" applyBorder="0" applyAlignment="0" applyProtection="0"/>
    <xf numFmtId="0" fontId="81" fillId="6" borderId="0" applyNumberFormat="0" applyBorder="0" applyAlignment="0" applyProtection="0"/>
    <xf numFmtId="0" fontId="81" fillId="7" borderId="0" applyNumberFormat="0" applyBorder="0" applyAlignment="0" applyProtection="0"/>
    <xf numFmtId="0" fontId="81" fillId="8" borderId="0" applyNumberFormat="0" applyBorder="0" applyAlignment="0" applyProtection="0"/>
    <xf numFmtId="0" fontId="81" fillId="9" borderId="0" applyNumberFormat="0" applyBorder="0" applyAlignment="0" applyProtection="0"/>
    <xf numFmtId="0" fontId="81" fillId="10" borderId="0" applyNumberFormat="0" applyBorder="0" applyAlignment="0" applyProtection="0"/>
    <xf numFmtId="0" fontId="81" fillId="11" borderId="0" applyNumberFormat="0" applyBorder="0" applyAlignment="0" applyProtection="0"/>
    <xf numFmtId="0" fontId="81" fillId="12" borderId="0" applyNumberFormat="0" applyBorder="0" applyAlignment="0" applyProtection="0"/>
    <xf numFmtId="0" fontId="81" fillId="13" borderId="0" applyNumberFormat="0" applyBorder="0" applyAlignment="0" applyProtection="0"/>
    <xf numFmtId="0" fontId="82" fillId="14" borderId="0" applyNumberFormat="0" applyBorder="0" applyAlignment="0" applyProtection="0"/>
    <xf numFmtId="0" fontId="82" fillId="15" borderId="0" applyNumberFormat="0" applyBorder="0" applyAlignment="0" applyProtection="0"/>
    <xf numFmtId="0" fontId="82" fillId="16" borderId="0" applyNumberFormat="0" applyBorder="0" applyAlignment="0" applyProtection="0"/>
    <xf numFmtId="0" fontId="82" fillId="17" borderId="0" applyNumberFormat="0" applyBorder="0" applyAlignment="0" applyProtection="0"/>
    <xf numFmtId="0" fontId="82" fillId="18" borderId="0" applyNumberFormat="0" applyBorder="0" applyAlignment="0" applyProtection="0"/>
    <xf numFmtId="0" fontId="82" fillId="19" borderId="0" applyNumberFormat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1" applyNumberFormat="0" applyFill="0" applyAlignment="0" applyProtection="0"/>
    <xf numFmtId="0" fontId="86" fillId="0" borderId="2" applyNumberFormat="0" applyFill="0" applyAlignment="0" applyProtection="0"/>
    <xf numFmtId="0" fontId="87" fillId="0" borderId="3" applyNumberFormat="0" applyFill="0" applyAlignment="0" applyProtection="0"/>
    <xf numFmtId="0" fontId="88" fillId="0" borderId="4" applyNumberFormat="0" applyFill="0" applyAlignment="0" applyProtection="0"/>
    <xf numFmtId="0" fontId="8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9" fillId="20" borderId="5" applyNumberFormat="0" applyAlignment="0" applyProtection="0"/>
    <xf numFmtId="0" fontId="90" fillId="21" borderId="6" applyNumberFormat="0" applyAlignment="0" applyProtection="0"/>
    <xf numFmtId="0" fontId="91" fillId="20" borderId="6" applyNumberFormat="0" applyAlignment="0" applyProtection="0"/>
    <xf numFmtId="0" fontId="92" fillId="22" borderId="7" applyNumberFormat="0" applyAlignment="0" applyProtection="0"/>
    <xf numFmtId="0" fontId="93" fillId="23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4" fillId="24" borderId="0" applyNumberFormat="0" applyBorder="0" applyAlignment="0" applyProtection="0"/>
    <xf numFmtId="0" fontId="0" fillId="0" borderId="0">
      <alignment/>
      <protection/>
    </xf>
    <xf numFmtId="0" fontId="0" fillId="25" borderId="8" applyNumberFormat="0" applyFont="0" applyAlignment="0" applyProtection="0"/>
    <xf numFmtId="0" fontId="95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6" fillId="0" borderId="9" applyNumberFormat="0" applyFill="0" applyAlignment="0" applyProtection="0"/>
    <xf numFmtId="0" fontId="97" fillId="0" borderId="0" applyNumberFormat="0" applyFill="0" applyBorder="0" applyAlignment="0" applyProtection="0"/>
    <xf numFmtId="0" fontId="82" fillId="27" borderId="0" applyNumberFormat="0" applyBorder="0" applyAlignment="0" applyProtection="0"/>
    <xf numFmtId="0" fontId="82" fillId="28" borderId="0" applyNumberFormat="0" applyBorder="0" applyAlignment="0" applyProtection="0"/>
    <xf numFmtId="0" fontId="82" fillId="29" borderId="0" applyNumberFormat="0" applyBorder="0" applyAlignment="0" applyProtection="0"/>
    <xf numFmtId="0" fontId="82" fillId="30" borderId="0" applyNumberFormat="0" applyBorder="0" applyAlignment="0" applyProtection="0"/>
    <xf numFmtId="0" fontId="82" fillId="31" borderId="0" applyNumberFormat="0" applyBorder="0" applyAlignment="0" applyProtection="0"/>
    <xf numFmtId="0" fontId="8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87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3" fontId="4" fillId="0" borderId="10" xfId="0" applyNumberFormat="1" applyFont="1" applyFill="1" applyBorder="1" applyAlignment="1">
      <alignment horizontal="center"/>
    </xf>
    <xf numFmtId="3" fontId="7" fillId="0" borderId="10" xfId="0" applyNumberFormat="1" applyFont="1" applyFill="1" applyBorder="1" applyAlignment="1">
      <alignment horizontal="center"/>
    </xf>
    <xf numFmtId="43" fontId="2" fillId="0" borderId="0" xfId="40" applyFont="1" applyFill="1" applyBorder="1" applyAlignment="1">
      <alignment/>
    </xf>
    <xf numFmtId="0" fontId="0" fillId="0" borderId="11" xfId="0" applyBorder="1" applyAlignment="1">
      <alignment wrapText="1"/>
    </xf>
    <xf numFmtId="0" fontId="10" fillId="0" borderId="12" xfId="0" applyFont="1" applyBorder="1" applyAlignment="1">
      <alignment wrapText="1"/>
    </xf>
    <xf numFmtId="0" fontId="11" fillId="0" borderId="13" xfId="0" applyFont="1" applyBorder="1" applyAlignment="1">
      <alignment/>
    </xf>
    <xf numFmtId="180" fontId="13" fillId="0" borderId="14" xfId="0" applyNumberFormat="1" applyFont="1" applyFill="1" applyBorder="1" applyAlignment="1">
      <alignment/>
    </xf>
    <xf numFmtId="188" fontId="12" fillId="0" borderId="15" xfId="0" applyNumberFormat="1" applyFont="1" applyFill="1" applyBorder="1" applyAlignment="1">
      <alignment horizontal="center"/>
    </xf>
    <xf numFmtId="180" fontId="13" fillId="0" borderId="16" xfId="0" applyNumberFormat="1" applyFont="1" applyFill="1" applyBorder="1" applyAlignment="1">
      <alignment/>
    </xf>
    <xf numFmtId="3" fontId="8" fillId="0" borderId="17" xfId="0" applyNumberFormat="1" applyFont="1" applyFill="1" applyBorder="1" applyAlignment="1">
      <alignment horizontal="center"/>
    </xf>
    <xf numFmtId="0" fontId="11" fillId="0" borderId="18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49" fontId="17" fillId="33" borderId="19" xfId="0" applyNumberFormat="1" applyFont="1" applyFill="1" applyBorder="1" applyAlignment="1">
      <alignment horizontal="center"/>
    </xf>
    <xf numFmtId="49" fontId="17" fillId="33" borderId="20" xfId="0" applyNumberFormat="1" applyFont="1" applyFill="1" applyBorder="1" applyAlignment="1">
      <alignment horizontal="center"/>
    </xf>
    <xf numFmtId="0" fontId="17" fillId="33" borderId="21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19" fillId="33" borderId="22" xfId="0" applyFont="1" applyFill="1" applyBorder="1" applyAlignment="1">
      <alignment/>
    </xf>
    <xf numFmtId="3" fontId="19" fillId="33" borderId="0" xfId="0" applyNumberFormat="1" applyFont="1" applyFill="1" applyBorder="1" applyAlignment="1">
      <alignment/>
    </xf>
    <xf numFmtId="0" fontId="20" fillId="33" borderId="22" xfId="0" applyFont="1" applyFill="1" applyBorder="1" applyAlignment="1">
      <alignment/>
    </xf>
    <xf numFmtId="3" fontId="20" fillId="33" borderId="0" xfId="0" applyNumberFormat="1" applyFont="1" applyFill="1" applyBorder="1" applyAlignment="1">
      <alignment/>
    </xf>
    <xf numFmtId="3" fontId="21" fillId="33" borderId="0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49" fontId="25" fillId="34" borderId="17" xfId="0" applyNumberFormat="1" applyFont="1" applyFill="1" applyBorder="1" applyAlignment="1">
      <alignment/>
    </xf>
    <xf numFmtId="4" fontId="26" fillId="34" borderId="17" xfId="0" applyNumberFormat="1" applyFont="1" applyFill="1" applyBorder="1" applyAlignment="1">
      <alignment/>
    </xf>
    <xf numFmtId="2" fontId="5" fillId="0" borderId="23" xfId="0" applyNumberFormat="1" applyFont="1" applyFill="1" applyBorder="1" applyAlignment="1">
      <alignment horizontal="center" wrapText="1"/>
    </xf>
    <xf numFmtId="2" fontId="5" fillId="0" borderId="24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 horizontal="center"/>
    </xf>
    <xf numFmtId="0" fontId="24" fillId="35" borderId="17" xfId="0" applyFont="1" applyFill="1" applyBorder="1" applyAlignment="1">
      <alignment horizontal="center"/>
    </xf>
    <xf numFmtId="3" fontId="19" fillId="33" borderId="25" xfId="0" applyNumberFormat="1" applyFont="1" applyFill="1" applyBorder="1" applyAlignment="1">
      <alignment horizontal="right"/>
    </xf>
    <xf numFmtId="0" fontId="27" fillId="0" borderId="0" xfId="0" applyFont="1" applyAlignment="1">
      <alignment/>
    </xf>
    <xf numFmtId="4" fontId="26" fillId="34" borderId="15" xfId="0" applyNumberFormat="1" applyFont="1" applyFill="1" applyBorder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Fill="1" applyBorder="1" applyAlignment="1">
      <alignment/>
    </xf>
    <xf numFmtId="0" fontId="2" fillId="0" borderId="26" xfId="0" applyFont="1" applyFill="1" applyBorder="1" applyAlignment="1">
      <alignment wrapText="1"/>
    </xf>
    <xf numFmtId="0" fontId="3" fillId="0" borderId="27" xfId="0" applyFont="1" applyFill="1" applyBorder="1" applyAlignment="1">
      <alignment wrapText="1"/>
    </xf>
    <xf numFmtId="0" fontId="4" fillId="0" borderId="28" xfId="0" applyFont="1" applyFill="1" applyBorder="1" applyAlignment="1">
      <alignment/>
    </xf>
    <xf numFmtId="2" fontId="4" fillId="0" borderId="28" xfId="0" applyNumberFormat="1" applyFont="1" applyFill="1" applyBorder="1" applyAlignment="1">
      <alignment horizontal="center"/>
    </xf>
    <xf numFmtId="0" fontId="2" fillId="0" borderId="28" xfId="0" applyFont="1" applyFill="1" applyBorder="1" applyAlignment="1">
      <alignment/>
    </xf>
    <xf numFmtId="2" fontId="7" fillId="0" borderId="28" xfId="0" applyNumberFormat="1" applyFont="1" applyFill="1" applyBorder="1" applyAlignment="1">
      <alignment horizontal="center"/>
    </xf>
    <xf numFmtId="0" fontId="3" fillId="0" borderId="29" xfId="0" applyFont="1" applyFill="1" applyBorder="1" applyAlignment="1">
      <alignment/>
    </xf>
    <xf numFmtId="3" fontId="3" fillId="0" borderId="30" xfId="0" applyNumberFormat="1" applyFont="1" applyFill="1" applyBorder="1" applyAlignment="1">
      <alignment horizontal="center"/>
    </xf>
    <xf numFmtId="2" fontId="3" fillId="0" borderId="30" xfId="0" applyNumberFormat="1" applyFont="1" applyFill="1" applyBorder="1" applyAlignment="1">
      <alignment horizontal="center"/>
    </xf>
    <xf numFmtId="1" fontId="3" fillId="0" borderId="29" xfId="0" applyNumberFormat="1" applyFont="1" applyFill="1" applyBorder="1" applyAlignment="1">
      <alignment horizontal="center"/>
    </xf>
    <xf numFmtId="180" fontId="12" fillId="0" borderId="15" xfId="40" applyNumberFormat="1" applyFont="1" applyFill="1" applyBorder="1" applyAlignment="1">
      <alignment horizontal="center"/>
    </xf>
    <xf numFmtId="0" fontId="6" fillId="36" borderId="28" xfId="0" applyFont="1" applyFill="1" applyBorder="1" applyAlignment="1">
      <alignment/>
    </xf>
    <xf numFmtId="0" fontId="3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13" xfId="0" applyFont="1" applyBorder="1" applyAlignment="1">
      <alignment wrapText="1"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0" fontId="6" fillId="36" borderId="31" xfId="0" applyFont="1" applyFill="1" applyBorder="1" applyAlignment="1">
      <alignment/>
    </xf>
    <xf numFmtId="3" fontId="4" fillId="36" borderId="32" xfId="0" applyNumberFormat="1" applyFont="1" applyFill="1" applyBorder="1" applyAlignment="1">
      <alignment horizontal="center"/>
    </xf>
    <xf numFmtId="2" fontId="4" fillId="36" borderId="32" xfId="0" applyNumberFormat="1" applyFont="1" applyFill="1" applyBorder="1" applyAlignment="1">
      <alignment horizontal="center"/>
    </xf>
    <xf numFmtId="0" fontId="4" fillId="0" borderId="33" xfId="0" applyFont="1" applyFill="1" applyBorder="1" applyAlignment="1">
      <alignment/>
    </xf>
    <xf numFmtId="3" fontId="4" fillId="0" borderId="34" xfId="0" applyNumberFormat="1" applyFont="1" applyFill="1" applyBorder="1" applyAlignment="1">
      <alignment horizontal="center"/>
    </xf>
    <xf numFmtId="2" fontId="4" fillId="0" borderId="34" xfId="0" applyNumberFormat="1" applyFont="1" applyFill="1" applyBorder="1" applyAlignment="1">
      <alignment horizontal="center"/>
    </xf>
    <xf numFmtId="2" fontId="4" fillId="0" borderId="33" xfId="0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/>
    </xf>
    <xf numFmtId="49" fontId="24" fillId="35" borderId="17" xfId="0" applyNumberFormat="1" applyFont="1" applyFill="1" applyBorder="1" applyAlignment="1">
      <alignment horizontal="center"/>
    </xf>
    <xf numFmtId="3" fontId="26" fillId="34" borderId="17" xfId="0" applyNumberFormat="1" applyFont="1" applyFill="1" applyBorder="1" applyAlignment="1">
      <alignment/>
    </xf>
    <xf numFmtId="49" fontId="25" fillId="34" borderId="35" xfId="0" applyNumberFormat="1" applyFont="1" applyFill="1" applyBorder="1" applyAlignment="1">
      <alignment/>
    </xf>
    <xf numFmtId="4" fontId="26" fillId="34" borderId="36" xfId="0" applyNumberFormat="1" applyFont="1" applyFill="1" applyBorder="1" applyAlignment="1">
      <alignment/>
    </xf>
    <xf numFmtId="3" fontId="20" fillId="33" borderId="25" xfId="0" applyNumberFormat="1" applyFont="1" applyFill="1" applyBorder="1" applyAlignment="1">
      <alignment/>
    </xf>
    <xf numFmtId="3" fontId="21" fillId="33" borderId="25" xfId="0" applyNumberFormat="1" applyFont="1" applyFill="1" applyBorder="1" applyAlignment="1">
      <alignment/>
    </xf>
    <xf numFmtId="3" fontId="21" fillId="33" borderId="25" xfId="0" applyNumberFormat="1" applyFont="1" applyFill="1" applyBorder="1" applyAlignment="1">
      <alignment horizontal="right"/>
    </xf>
    <xf numFmtId="3" fontId="19" fillId="33" borderId="37" xfId="0" applyNumberFormat="1" applyFont="1" applyFill="1" applyBorder="1" applyAlignment="1">
      <alignment/>
    </xf>
    <xf numFmtId="3" fontId="19" fillId="33" borderId="38" xfId="0" applyNumberFormat="1" applyFont="1" applyFill="1" applyBorder="1" applyAlignment="1">
      <alignment/>
    </xf>
    <xf numFmtId="0" fontId="2" fillId="0" borderId="0" xfId="50" applyFont="1" applyFill="1" applyBorder="1">
      <alignment/>
      <protection/>
    </xf>
    <xf numFmtId="0" fontId="31" fillId="0" borderId="0" xfId="50" applyFont="1" applyFill="1" applyBorder="1">
      <alignment/>
      <protection/>
    </xf>
    <xf numFmtId="0" fontId="2" fillId="0" borderId="0" xfId="50" applyFont="1" applyFill="1">
      <alignment/>
      <protection/>
    </xf>
    <xf numFmtId="0" fontId="2" fillId="0" borderId="26" xfId="50" applyFont="1" applyFill="1" applyBorder="1" applyAlignment="1">
      <alignment wrapText="1"/>
      <protection/>
    </xf>
    <xf numFmtId="0" fontId="3" fillId="0" borderId="27" xfId="50" applyFont="1" applyFill="1" applyBorder="1" applyAlignment="1">
      <alignment wrapText="1"/>
      <protection/>
    </xf>
    <xf numFmtId="0" fontId="4" fillId="0" borderId="23" xfId="50" applyFont="1" applyFill="1" applyBorder="1" applyAlignment="1">
      <alignment horizontal="center"/>
      <protection/>
    </xf>
    <xf numFmtId="1" fontId="4" fillId="0" borderId="24" xfId="50" applyNumberFormat="1" applyFont="1" applyFill="1" applyBorder="1" applyAlignment="1">
      <alignment horizontal="center"/>
      <protection/>
    </xf>
    <xf numFmtId="2" fontId="5" fillId="0" borderId="23" xfId="50" applyNumberFormat="1" applyFont="1" applyFill="1" applyBorder="1" applyAlignment="1">
      <alignment horizontal="center" wrapText="1"/>
      <protection/>
    </xf>
    <xf numFmtId="2" fontId="5" fillId="0" borderId="24" xfId="50" applyNumberFormat="1" applyFont="1" applyFill="1" applyBorder="1" applyAlignment="1">
      <alignment horizontal="center" wrapText="1"/>
      <protection/>
    </xf>
    <xf numFmtId="2" fontId="53" fillId="0" borderId="23" xfId="50" applyNumberFormat="1" applyFont="1" applyFill="1" applyBorder="1" applyAlignment="1">
      <alignment horizontal="center" wrapText="1"/>
      <protection/>
    </xf>
    <xf numFmtId="0" fontId="6" fillId="36" borderId="39" xfId="50" applyFont="1" applyFill="1" applyBorder="1">
      <alignment/>
      <protection/>
    </xf>
    <xf numFmtId="3" fontId="4" fillId="36" borderId="40" xfId="50" applyNumberFormat="1" applyFont="1" applyFill="1" applyBorder="1" applyAlignment="1">
      <alignment horizontal="center"/>
      <protection/>
    </xf>
    <xf numFmtId="2" fontId="4" fillId="36" borderId="40" xfId="50" applyNumberFormat="1" applyFont="1" applyFill="1" applyBorder="1" applyAlignment="1">
      <alignment horizontal="center"/>
      <protection/>
    </xf>
    <xf numFmtId="2" fontId="4" fillId="36" borderId="39" xfId="50" applyNumberFormat="1" applyFont="1" applyFill="1" applyBorder="1" applyAlignment="1">
      <alignment horizontal="center"/>
      <protection/>
    </xf>
    <xf numFmtId="0" fontId="4" fillId="0" borderId="28" xfId="50" applyFont="1" applyFill="1" applyBorder="1">
      <alignment/>
      <protection/>
    </xf>
    <xf numFmtId="3" fontId="4" fillId="0" borderId="10" xfId="50" applyNumberFormat="1" applyFont="1" applyFill="1" applyBorder="1" applyAlignment="1">
      <alignment horizontal="center"/>
      <protection/>
    </xf>
    <xf numFmtId="2" fontId="4" fillId="0" borderId="10" xfId="50" applyNumberFormat="1" applyFont="1" applyFill="1" applyBorder="1" applyAlignment="1">
      <alignment horizontal="center"/>
      <protection/>
    </xf>
    <xf numFmtId="2" fontId="4" fillId="0" borderId="28" xfId="50" applyNumberFormat="1" applyFont="1" applyFill="1" applyBorder="1" applyAlignment="1">
      <alignment horizontal="center"/>
      <protection/>
    </xf>
    <xf numFmtId="0" fontId="2" fillId="0" borderId="28" xfId="50" applyFont="1" applyFill="1" applyBorder="1">
      <alignment/>
      <protection/>
    </xf>
    <xf numFmtId="3" fontId="7" fillId="0" borderId="10" xfId="50" applyNumberFormat="1" applyFont="1" applyFill="1" applyBorder="1" applyAlignment="1">
      <alignment horizontal="center"/>
      <protection/>
    </xf>
    <xf numFmtId="2" fontId="7" fillId="0" borderId="10" xfId="50" applyNumberFormat="1" applyFont="1" applyFill="1" applyBorder="1" applyAlignment="1">
      <alignment horizontal="center"/>
      <protection/>
    </xf>
    <xf numFmtId="2" fontId="7" fillId="0" borderId="28" xfId="50" applyNumberFormat="1" applyFont="1" applyFill="1" applyBorder="1" applyAlignment="1">
      <alignment horizontal="center"/>
      <protection/>
    </xf>
    <xf numFmtId="0" fontId="6" fillId="36" borderId="28" xfId="50" applyFont="1" applyFill="1" applyBorder="1">
      <alignment/>
      <protection/>
    </xf>
    <xf numFmtId="3" fontId="4" fillId="36" borderId="10" xfId="50" applyNumberFormat="1" applyFont="1" applyFill="1" applyBorder="1" applyAlignment="1">
      <alignment horizontal="center"/>
      <protection/>
    </xf>
    <xf numFmtId="2" fontId="4" fillId="36" borderId="10" xfId="50" applyNumberFormat="1" applyFont="1" applyFill="1" applyBorder="1" applyAlignment="1">
      <alignment horizontal="center"/>
      <protection/>
    </xf>
    <xf numFmtId="2" fontId="4" fillId="36" borderId="28" xfId="50" applyNumberFormat="1" applyFont="1" applyFill="1" applyBorder="1" applyAlignment="1">
      <alignment horizontal="center"/>
      <protection/>
    </xf>
    <xf numFmtId="3" fontId="8" fillId="0" borderId="10" xfId="50" applyNumberFormat="1" applyFont="1" applyFill="1" applyBorder="1" applyAlignment="1">
      <alignment horizontal="center"/>
      <protection/>
    </xf>
    <xf numFmtId="0" fontId="4" fillId="36" borderId="28" xfId="50" applyFont="1" applyFill="1" applyBorder="1">
      <alignment/>
      <protection/>
    </xf>
    <xf numFmtId="0" fontId="3" fillId="0" borderId="29" xfId="50" applyFont="1" applyFill="1" applyBorder="1">
      <alignment/>
      <protection/>
    </xf>
    <xf numFmtId="3" fontId="3" fillId="0" borderId="30" xfId="50" applyNumberFormat="1" applyFont="1" applyFill="1" applyBorder="1" applyAlignment="1">
      <alignment horizontal="center"/>
      <protection/>
    </xf>
    <xf numFmtId="2" fontId="3" fillId="0" borderId="30" xfId="50" applyNumberFormat="1" applyFont="1" applyFill="1" applyBorder="1" applyAlignment="1">
      <alignment horizontal="center"/>
      <protection/>
    </xf>
    <xf numFmtId="1" fontId="3" fillId="0" borderId="29" xfId="50" applyNumberFormat="1" applyFont="1" applyFill="1" applyBorder="1" applyAlignment="1">
      <alignment horizontal="center"/>
      <protection/>
    </xf>
    <xf numFmtId="3" fontId="3" fillId="0" borderId="29" xfId="50" applyNumberFormat="1" applyFont="1" applyFill="1" applyBorder="1" applyAlignment="1">
      <alignment horizontal="center"/>
      <protection/>
    </xf>
    <xf numFmtId="0" fontId="29" fillId="0" borderId="0" xfId="50" applyFont="1" applyFill="1" applyBorder="1">
      <alignment/>
      <protection/>
    </xf>
    <xf numFmtId="3" fontId="8" fillId="0" borderId="17" xfId="0" applyNumberFormat="1" applyFont="1" applyFill="1" applyBorder="1" applyAlignment="1">
      <alignment horizontal="right"/>
    </xf>
    <xf numFmtId="3" fontId="13" fillId="0" borderId="41" xfId="0" applyNumberFormat="1" applyFont="1" applyFill="1" applyBorder="1" applyAlignment="1">
      <alignment/>
    </xf>
    <xf numFmtId="180" fontId="12" fillId="0" borderId="15" xfId="40" applyNumberFormat="1" applyFont="1" applyFill="1" applyBorder="1" applyAlignment="1">
      <alignment horizontal="right"/>
    </xf>
    <xf numFmtId="3" fontId="13" fillId="0" borderId="15" xfId="40" applyNumberFormat="1" applyFont="1" applyFill="1" applyBorder="1" applyAlignment="1">
      <alignment horizontal="right"/>
    </xf>
    <xf numFmtId="181" fontId="13" fillId="0" borderId="15" xfId="40" applyNumberFormat="1" applyFont="1" applyFill="1" applyBorder="1" applyAlignment="1">
      <alignment horizontal="right"/>
    </xf>
    <xf numFmtId="0" fontId="11" fillId="0" borderId="42" xfId="0" applyFont="1" applyBorder="1" applyAlignment="1">
      <alignment/>
    </xf>
    <xf numFmtId="3" fontId="8" fillId="0" borderId="43" xfId="0" applyNumberFormat="1" applyFont="1" applyFill="1" applyBorder="1" applyAlignment="1">
      <alignment horizontal="right"/>
    </xf>
    <xf numFmtId="3" fontId="8" fillId="0" borderId="43" xfId="0" applyNumberFormat="1" applyFont="1" applyFill="1" applyBorder="1" applyAlignment="1">
      <alignment horizontal="center"/>
    </xf>
    <xf numFmtId="180" fontId="12" fillId="0" borderId="43" xfId="40" applyNumberFormat="1" applyFont="1" applyFill="1" applyBorder="1" applyAlignment="1">
      <alignment horizontal="center"/>
    </xf>
    <xf numFmtId="180" fontId="13" fillId="0" borderId="44" xfId="0" applyNumberFormat="1" applyFont="1" applyFill="1" applyBorder="1" applyAlignment="1">
      <alignment/>
    </xf>
    <xf numFmtId="3" fontId="13" fillId="0" borderId="45" xfId="0" applyNumberFormat="1" applyFont="1" applyFill="1" applyBorder="1" applyAlignment="1">
      <alignment/>
    </xf>
    <xf numFmtId="3" fontId="13" fillId="0" borderId="46" xfId="0" applyNumberFormat="1" applyFont="1" applyFill="1" applyBorder="1" applyAlignment="1">
      <alignment/>
    </xf>
    <xf numFmtId="180" fontId="12" fillId="0" borderId="46" xfId="40" applyNumberFormat="1" applyFont="1" applyFill="1" applyBorder="1" applyAlignment="1">
      <alignment horizontal="right"/>
    </xf>
    <xf numFmtId="3" fontId="13" fillId="0" borderId="43" xfId="40" applyNumberFormat="1" applyFont="1" applyFill="1" applyBorder="1" applyAlignment="1">
      <alignment horizontal="right"/>
    </xf>
    <xf numFmtId="181" fontId="13" fillId="0" borderId="46" xfId="40" applyNumberFormat="1" applyFont="1" applyFill="1" applyBorder="1" applyAlignment="1">
      <alignment horizontal="right"/>
    </xf>
    <xf numFmtId="188" fontId="12" fillId="0" borderId="43" xfId="0" applyNumberFormat="1" applyFont="1" applyFill="1" applyBorder="1" applyAlignment="1">
      <alignment horizontal="center"/>
    </xf>
    <xf numFmtId="180" fontId="13" fillId="0" borderId="47" xfId="0" applyNumberFormat="1" applyFont="1" applyFill="1" applyBorder="1" applyAlignment="1">
      <alignment/>
    </xf>
    <xf numFmtId="0" fontId="14" fillId="0" borderId="48" xfId="0" applyFont="1" applyBorder="1" applyAlignment="1">
      <alignment horizontal="center"/>
    </xf>
    <xf numFmtId="3" fontId="4" fillId="0" borderId="49" xfId="0" applyNumberFormat="1" applyFont="1" applyFill="1" applyBorder="1" applyAlignment="1">
      <alignment horizontal="right"/>
    </xf>
    <xf numFmtId="3" fontId="4" fillId="0" borderId="49" xfId="0" applyNumberFormat="1" applyFont="1" applyFill="1" applyBorder="1" applyAlignment="1">
      <alignment horizontal="center"/>
    </xf>
    <xf numFmtId="4" fontId="4" fillId="0" borderId="49" xfId="0" applyNumberFormat="1" applyFont="1" applyFill="1" applyBorder="1" applyAlignment="1">
      <alignment horizontal="center"/>
    </xf>
    <xf numFmtId="1" fontId="11" fillId="0" borderId="50" xfId="0" applyNumberFormat="1" applyFont="1" applyFill="1" applyBorder="1" applyAlignment="1">
      <alignment horizontal="center"/>
    </xf>
    <xf numFmtId="3" fontId="11" fillId="0" borderId="51" xfId="0" applyNumberFormat="1" applyFont="1" applyFill="1" applyBorder="1" applyAlignment="1">
      <alignment/>
    </xf>
    <xf numFmtId="3" fontId="11" fillId="0" borderId="52" xfId="0" applyNumberFormat="1" applyFont="1" applyFill="1" applyBorder="1" applyAlignment="1">
      <alignment/>
    </xf>
    <xf numFmtId="181" fontId="11" fillId="0" borderId="49" xfId="40" applyNumberFormat="1" applyFont="1" applyFill="1" applyBorder="1" applyAlignment="1">
      <alignment horizontal="right"/>
    </xf>
    <xf numFmtId="4" fontId="4" fillId="37" borderId="49" xfId="0" applyNumberFormat="1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3" fontId="16" fillId="0" borderId="0" xfId="0" applyNumberFormat="1" applyFont="1" applyBorder="1" applyAlignment="1">
      <alignment horizontal="center"/>
    </xf>
    <xf numFmtId="0" fontId="32" fillId="36" borderId="53" xfId="50" applyFont="1" applyFill="1" applyBorder="1">
      <alignment/>
      <protection/>
    </xf>
    <xf numFmtId="3" fontId="7" fillId="38" borderId="45" xfId="50" applyNumberFormat="1" applyFont="1" applyFill="1" applyBorder="1" applyAlignment="1">
      <alignment horizontal="center"/>
      <protection/>
    </xf>
    <xf numFmtId="2" fontId="7" fillId="38" borderId="45" xfId="50" applyNumberFormat="1" applyFont="1" applyFill="1" applyBorder="1" applyAlignment="1">
      <alignment horizontal="center"/>
      <protection/>
    </xf>
    <xf numFmtId="2" fontId="7" fillId="38" borderId="54" xfId="50" applyNumberFormat="1" applyFont="1" applyFill="1" applyBorder="1" applyAlignment="1">
      <alignment horizontal="center"/>
      <protection/>
    </xf>
    <xf numFmtId="3" fontId="7" fillId="36" borderId="45" xfId="50" applyNumberFormat="1" applyFont="1" applyFill="1" applyBorder="1" applyAlignment="1">
      <alignment horizontal="center"/>
      <protection/>
    </xf>
    <xf numFmtId="3" fontId="7" fillId="36" borderId="54" xfId="50" applyNumberFormat="1" applyFont="1" applyFill="1" applyBorder="1" applyAlignment="1">
      <alignment horizontal="center"/>
      <protection/>
    </xf>
    <xf numFmtId="2" fontId="7" fillId="36" borderId="45" xfId="50" applyNumberFormat="1" applyFont="1" applyFill="1" applyBorder="1" applyAlignment="1">
      <alignment horizontal="center"/>
      <protection/>
    </xf>
    <xf numFmtId="2" fontId="7" fillId="36" borderId="54" xfId="50" applyNumberFormat="1" applyFont="1" applyFill="1" applyBorder="1" applyAlignment="1">
      <alignment horizontal="center"/>
      <protection/>
    </xf>
    <xf numFmtId="2" fontId="7" fillId="36" borderId="53" xfId="50" applyNumberFormat="1" applyFont="1" applyFill="1" applyBorder="1" applyAlignment="1">
      <alignment horizontal="center"/>
      <protection/>
    </xf>
    <xf numFmtId="0" fontId="7" fillId="0" borderId="0" xfId="50" applyFont="1" applyFill="1" applyBorder="1">
      <alignment/>
      <protection/>
    </xf>
    <xf numFmtId="3" fontId="7" fillId="0" borderId="45" xfId="0" applyNumberFormat="1" applyFont="1" applyFill="1" applyBorder="1" applyAlignment="1">
      <alignment horizontal="center"/>
    </xf>
    <xf numFmtId="2" fontId="7" fillId="0" borderId="45" xfId="0" applyNumberFormat="1" applyFont="1" applyFill="1" applyBorder="1" applyAlignment="1">
      <alignment horizontal="center"/>
    </xf>
    <xf numFmtId="2" fontId="7" fillId="0" borderId="54" xfId="0" applyNumberFormat="1" applyFont="1" applyFill="1" applyBorder="1" applyAlignment="1">
      <alignment horizontal="center"/>
    </xf>
    <xf numFmtId="2" fontId="7" fillId="0" borderId="53" xfId="0" applyNumberFormat="1" applyFont="1" applyFill="1" applyBorder="1" applyAlignment="1">
      <alignment horizontal="center"/>
    </xf>
    <xf numFmtId="4" fontId="4" fillId="36" borderId="32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3" fontId="7" fillId="38" borderId="45" xfId="0" applyNumberFormat="1" applyFont="1" applyFill="1" applyBorder="1" applyAlignment="1">
      <alignment horizontal="center"/>
    </xf>
    <xf numFmtId="2" fontId="7" fillId="38" borderId="45" xfId="0" applyNumberFormat="1" applyFont="1" applyFill="1" applyBorder="1" applyAlignment="1">
      <alignment horizontal="center"/>
    </xf>
    <xf numFmtId="2" fontId="7" fillId="38" borderId="54" xfId="0" applyNumberFormat="1" applyFont="1" applyFill="1" applyBorder="1" applyAlignment="1">
      <alignment horizontal="center"/>
    </xf>
    <xf numFmtId="3" fontId="0" fillId="0" borderId="0" xfId="0" applyNumberFormat="1" applyAlignment="1">
      <alignment/>
    </xf>
    <xf numFmtId="0" fontId="54" fillId="0" borderId="0" xfId="0" applyFont="1" applyAlignment="1">
      <alignment/>
    </xf>
    <xf numFmtId="0" fontId="55" fillId="33" borderId="51" xfId="0" applyFont="1" applyFill="1" applyBorder="1" applyAlignment="1">
      <alignment horizontal="center"/>
    </xf>
    <xf numFmtId="3" fontId="55" fillId="33" borderId="55" xfId="0" applyNumberFormat="1" applyFont="1" applyFill="1" applyBorder="1" applyAlignment="1">
      <alignment/>
    </xf>
    <xf numFmtId="3" fontId="55" fillId="33" borderId="56" xfId="0" applyNumberFormat="1" applyFont="1" applyFill="1" applyBorder="1" applyAlignment="1">
      <alignment/>
    </xf>
    <xf numFmtId="0" fontId="22" fillId="0" borderId="0" xfId="0" applyFont="1" applyAlignment="1">
      <alignment/>
    </xf>
    <xf numFmtId="4" fontId="8" fillId="0" borderId="0" xfId="50" applyNumberFormat="1" applyFont="1" applyFill="1" applyBorder="1">
      <alignment/>
      <protection/>
    </xf>
    <xf numFmtId="4" fontId="13" fillId="0" borderId="0" xfId="0" applyNumberFormat="1" applyFont="1" applyAlignment="1">
      <alignment/>
    </xf>
    <xf numFmtId="3" fontId="19" fillId="33" borderId="25" xfId="0" applyNumberFormat="1" applyFont="1" applyFill="1" applyBorder="1" applyAlignment="1">
      <alignment/>
    </xf>
    <xf numFmtId="0" fontId="3" fillId="0" borderId="57" xfId="50" applyFont="1" applyFill="1" applyBorder="1" applyAlignment="1">
      <alignment horizontal="center" vertical="center"/>
      <protection/>
    </xf>
    <xf numFmtId="0" fontId="3" fillId="0" borderId="58" xfId="50" applyFont="1" applyFill="1" applyBorder="1" applyAlignment="1">
      <alignment horizontal="center" vertical="center"/>
      <protection/>
    </xf>
    <xf numFmtId="0" fontId="3" fillId="0" borderId="59" xfId="50" applyFont="1" applyFill="1" applyBorder="1" applyAlignment="1">
      <alignment horizontal="center" vertical="center"/>
      <protection/>
    </xf>
    <xf numFmtId="0" fontId="3" fillId="0" borderId="60" xfId="50" applyFont="1" applyFill="1" applyBorder="1" applyAlignment="1">
      <alignment horizontal="center" vertical="center"/>
      <protection/>
    </xf>
    <xf numFmtId="0" fontId="28" fillId="0" borderId="19" xfId="50" applyFont="1" applyFill="1" applyBorder="1" applyAlignment="1">
      <alignment horizontal="center" vertical="center"/>
      <protection/>
    </xf>
    <xf numFmtId="0" fontId="28" fillId="0" borderId="20" xfId="50" applyFont="1" applyFill="1" applyBorder="1" applyAlignment="1">
      <alignment horizontal="center" vertical="center"/>
      <protection/>
    </xf>
    <xf numFmtId="0" fontId="28" fillId="0" borderId="21" xfId="50" applyFont="1" applyFill="1" applyBorder="1" applyAlignment="1">
      <alignment horizontal="center" vertical="center"/>
      <protection/>
    </xf>
    <xf numFmtId="0" fontId="28" fillId="0" borderId="19" xfId="0" applyFont="1" applyFill="1" applyBorder="1" applyAlignment="1">
      <alignment horizontal="center" vertical="center"/>
    </xf>
    <xf numFmtId="0" fontId="28" fillId="0" borderId="20" xfId="0" applyFont="1" applyFill="1" applyBorder="1" applyAlignment="1">
      <alignment horizontal="center" vertical="center"/>
    </xf>
    <xf numFmtId="0" fontId="28" fillId="0" borderId="21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 wrapText="1"/>
    </xf>
    <xf numFmtId="0" fontId="3" fillId="0" borderId="59" xfId="0" applyFont="1" applyFill="1" applyBorder="1" applyAlignment="1">
      <alignment horizontal="center" vertical="center" wrapText="1"/>
    </xf>
    <xf numFmtId="0" fontId="3" fillId="0" borderId="60" xfId="0" applyFont="1" applyFill="1" applyBorder="1" applyAlignment="1">
      <alignment horizontal="center" vertical="center" wrapText="1"/>
    </xf>
    <xf numFmtId="0" fontId="9" fillId="0" borderId="61" xfId="0" applyFont="1" applyBorder="1" applyAlignment="1">
      <alignment horizontal="center" vertical="center" wrapText="1"/>
    </xf>
    <xf numFmtId="0" fontId="9" fillId="0" borderId="62" xfId="0" applyFont="1" applyBorder="1" applyAlignment="1">
      <alignment horizontal="center" vertical="center" wrapText="1"/>
    </xf>
    <xf numFmtId="0" fontId="9" fillId="0" borderId="63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3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_MAYIS_2009_İHRACAT_RAKAMLARI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AYLAR BAZINDA SANAYİ SEKTÖRÜ İHRACATI, 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11</a:t>
            </a:r>
          </a:p>
        </c:rich>
      </c:tx>
      <c:layout>
        <c:manualLayout>
          <c:xMode val="factor"/>
          <c:yMode val="factor"/>
          <c:x val="0.02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129"/>
          <c:w val="0.9275"/>
          <c:h val="0.871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İHR'!$C$25:$N$25</c:f>
              <c:numCache>
                <c:ptCount val="12"/>
                <c:pt idx="0">
                  <c:v>7931542.317</c:v>
                </c:pt>
                <c:pt idx="1">
                  <c:v>8518922.716</c:v>
                </c:pt>
                <c:pt idx="2">
                  <c:v>9922140.148</c:v>
                </c:pt>
                <c:pt idx="3">
                  <c:v>10114954.964</c:v>
                </c:pt>
                <c:pt idx="4">
                  <c:v>9374601.09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'2002-2010 AYLIK İHR'!$A$24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İHR'!$C$24:$N$24</c:f>
              <c:numCache>
                <c:ptCount val="12"/>
                <c:pt idx="0">
                  <c:v>6464379</c:v>
                </c:pt>
                <c:pt idx="1">
                  <c:v>6865144</c:v>
                </c:pt>
                <c:pt idx="2">
                  <c:v>8075175</c:v>
                </c:pt>
                <c:pt idx="3">
                  <c:v>7874172</c:v>
                </c:pt>
                <c:pt idx="4">
                  <c:v>7649218</c:v>
                </c:pt>
                <c:pt idx="5">
                  <c:v>7776190</c:v>
                </c:pt>
                <c:pt idx="6">
                  <c:v>7942633</c:v>
                </c:pt>
                <c:pt idx="7">
                  <c:v>7050645</c:v>
                </c:pt>
                <c:pt idx="8">
                  <c:v>7618406</c:v>
                </c:pt>
                <c:pt idx="9">
                  <c:v>8888094</c:v>
                </c:pt>
                <c:pt idx="10">
                  <c:v>7817762</c:v>
                </c:pt>
                <c:pt idx="11">
                  <c:v>9498849</c:v>
                </c:pt>
              </c:numCache>
            </c:numRef>
          </c:val>
          <c:smooth val="0"/>
        </c:ser>
        <c:marker val="1"/>
        <c:axId val="51708470"/>
        <c:axId val="62723047"/>
      </c:lineChart>
      <c:catAx>
        <c:axId val="517084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2723047"/>
        <c:crosses val="autoZero"/>
        <c:auto val="1"/>
        <c:lblOffset val="100"/>
        <c:tickLblSkip val="1"/>
        <c:noMultiLvlLbl val="0"/>
      </c:catAx>
      <c:valAx>
        <c:axId val="62723047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70847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25"/>
          <c:w val="0.1425"/>
          <c:h val="0.15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KURU MEYVE VE MAMULLERİ İHRACATI (Bin $)</a:t>
            </a:r>
          </a:p>
        </c:rich>
      </c:tx>
      <c:layout>
        <c:manualLayout>
          <c:xMode val="factor"/>
          <c:yMode val="factor"/>
          <c:x val="-0.002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1205"/>
          <c:w val="0.806"/>
          <c:h val="0.842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İHR'!$C$10:$N$10</c:f>
              <c:numCache>
                <c:ptCount val="12"/>
                <c:pt idx="0">
                  <c:v>78014</c:v>
                </c:pt>
                <c:pt idx="1">
                  <c:v>80859</c:v>
                </c:pt>
                <c:pt idx="2">
                  <c:v>85122</c:v>
                </c:pt>
                <c:pt idx="3">
                  <c:v>81893</c:v>
                </c:pt>
                <c:pt idx="4">
                  <c:v>69408</c:v>
                </c:pt>
                <c:pt idx="5">
                  <c:v>73734</c:v>
                </c:pt>
                <c:pt idx="6">
                  <c:v>79911</c:v>
                </c:pt>
                <c:pt idx="7">
                  <c:v>95651</c:v>
                </c:pt>
                <c:pt idx="8">
                  <c:v>148898</c:v>
                </c:pt>
                <c:pt idx="9">
                  <c:v>182366</c:v>
                </c:pt>
                <c:pt idx="10">
                  <c:v>130163</c:v>
                </c:pt>
                <c:pt idx="11">
                  <c:v>137290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İHR'!$C$11:$N$11</c:f>
              <c:numCache>
                <c:ptCount val="12"/>
                <c:pt idx="0">
                  <c:v>98881.521</c:v>
                </c:pt>
                <c:pt idx="1">
                  <c:v>102165.126</c:v>
                </c:pt>
                <c:pt idx="2">
                  <c:v>112609.426</c:v>
                </c:pt>
                <c:pt idx="3">
                  <c:v>93609.716</c:v>
                </c:pt>
                <c:pt idx="4">
                  <c:v>87145.011</c:v>
                </c:pt>
              </c:numCache>
            </c:numRef>
          </c:val>
          <c:smooth val="0"/>
        </c:ser>
        <c:marker val="1"/>
        <c:axId val="65325808"/>
        <c:axId val="51061361"/>
      </c:lineChart>
      <c:catAx>
        <c:axId val="653258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1061361"/>
        <c:crosses val="autoZero"/>
        <c:auto val="1"/>
        <c:lblOffset val="100"/>
        <c:tickLblSkip val="1"/>
        <c:noMultiLvlLbl val="0"/>
      </c:catAx>
      <c:valAx>
        <c:axId val="51061361"/>
        <c:scaling>
          <c:orientation val="minMax"/>
          <c:max val="2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532580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472"/>
          <c:w val="0.1325"/>
          <c:h val="0.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FINDIK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575"/>
          <c:w val="0.92175"/>
          <c:h val="0.8742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İHR'!$C$12:$N$12</c:f>
              <c:numCache>
                <c:ptCount val="12"/>
                <c:pt idx="0">
                  <c:v>97320</c:v>
                </c:pt>
                <c:pt idx="1">
                  <c:v>97934</c:v>
                </c:pt>
                <c:pt idx="2">
                  <c:v>104829</c:v>
                </c:pt>
                <c:pt idx="3">
                  <c:v>108995</c:v>
                </c:pt>
                <c:pt idx="4">
                  <c:v>91379</c:v>
                </c:pt>
                <c:pt idx="5">
                  <c:v>83548</c:v>
                </c:pt>
                <c:pt idx="6">
                  <c:v>104286</c:v>
                </c:pt>
                <c:pt idx="7">
                  <c:v>78993</c:v>
                </c:pt>
                <c:pt idx="8">
                  <c:v>213634</c:v>
                </c:pt>
                <c:pt idx="9">
                  <c:v>225832</c:v>
                </c:pt>
                <c:pt idx="10">
                  <c:v>175526</c:v>
                </c:pt>
                <c:pt idx="11">
                  <c:v>162208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İHR'!$C$13:$N$13</c:f>
              <c:numCache>
                <c:ptCount val="12"/>
                <c:pt idx="0">
                  <c:v>115355.883</c:v>
                </c:pt>
                <c:pt idx="1">
                  <c:v>134268.062</c:v>
                </c:pt>
                <c:pt idx="2">
                  <c:v>130943.612</c:v>
                </c:pt>
                <c:pt idx="3">
                  <c:v>122081.246</c:v>
                </c:pt>
                <c:pt idx="4">
                  <c:v>121291.557</c:v>
                </c:pt>
              </c:numCache>
            </c:numRef>
          </c:val>
          <c:smooth val="0"/>
        </c:ser>
        <c:marker val="1"/>
        <c:axId val="56899066"/>
        <c:axId val="42329547"/>
      </c:lineChart>
      <c:catAx>
        <c:axId val="568990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2329547"/>
        <c:crosses val="autoZero"/>
        <c:auto val="1"/>
        <c:lblOffset val="100"/>
        <c:tickLblSkip val="1"/>
        <c:noMultiLvlLbl val="0"/>
      </c:catAx>
      <c:valAx>
        <c:axId val="4232954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689906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397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ZEYTİN VE ZEYTİNYAĞI (Bin $)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6"/>
          <c:w val="0.92175"/>
          <c:h val="0.874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İHR'!$C$14:$N$14</c:f>
              <c:numCache>
                <c:ptCount val="12"/>
                <c:pt idx="0">
                  <c:v>19942</c:v>
                </c:pt>
                <c:pt idx="1">
                  <c:v>24606</c:v>
                </c:pt>
                <c:pt idx="2">
                  <c:v>20702</c:v>
                </c:pt>
                <c:pt idx="3">
                  <c:v>16986</c:v>
                </c:pt>
                <c:pt idx="4">
                  <c:v>14168</c:v>
                </c:pt>
                <c:pt idx="5">
                  <c:v>12508</c:v>
                </c:pt>
                <c:pt idx="6">
                  <c:v>12092</c:v>
                </c:pt>
                <c:pt idx="7">
                  <c:v>12872</c:v>
                </c:pt>
                <c:pt idx="8">
                  <c:v>11963</c:v>
                </c:pt>
                <c:pt idx="9">
                  <c:v>12748</c:v>
                </c:pt>
                <c:pt idx="10">
                  <c:v>12262</c:v>
                </c:pt>
                <c:pt idx="11">
                  <c:v>18671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İHR'!$C$15:$N$15</c:f>
              <c:numCache>
                <c:ptCount val="12"/>
                <c:pt idx="0">
                  <c:v>12398.541</c:v>
                </c:pt>
                <c:pt idx="1">
                  <c:v>15468.755</c:v>
                </c:pt>
                <c:pt idx="2">
                  <c:v>18288.036</c:v>
                </c:pt>
                <c:pt idx="3">
                  <c:v>16017.032</c:v>
                </c:pt>
                <c:pt idx="4">
                  <c:v>15637.985</c:v>
                </c:pt>
              </c:numCache>
            </c:numRef>
          </c:val>
          <c:smooth val="0"/>
        </c:ser>
        <c:marker val="1"/>
        <c:axId val="45421604"/>
        <c:axId val="6141253"/>
      </c:lineChart>
      <c:catAx>
        <c:axId val="454216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141253"/>
        <c:crosses val="autoZero"/>
        <c:auto val="1"/>
        <c:lblOffset val="100"/>
        <c:tickLblSkip val="1"/>
        <c:noMultiLvlLbl val="0"/>
      </c:catAx>
      <c:valAx>
        <c:axId val="614125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542160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5"/>
          <c:w val="0.13925"/>
          <c:h val="0.1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TÜTÜN VE MAMULLERİ İHRACATI (Bin $)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25"/>
          <c:w val="0.921"/>
          <c:h val="0.86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İHR'!$C$16:$N$16</c:f>
              <c:numCache>
                <c:ptCount val="12"/>
                <c:pt idx="0">
                  <c:v>92744</c:v>
                </c:pt>
                <c:pt idx="1">
                  <c:v>45902</c:v>
                </c:pt>
                <c:pt idx="2">
                  <c:v>38568</c:v>
                </c:pt>
                <c:pt idx="3">
                  <c:v>36939</c:v>
                </c:pt>
                <c:pt idx="4">
                  <c:v>34850</c:v>
                </c:pt>
                <c:pt idx="5">
                  <c:v>30357</c:v>
                </c:pt>
                <c:pt idx="6">
                  <c:v>42974</c:v>
                </c:pt>
                <c:pt idx="7">
                  <c:v>118230</c:v>
                </c:pt>
                <c:pt idx="8">
                  <c:v>90101</c:v>
                </c:pt>
                <c:pt idx="9">
                  <c:v>58236</c:v>
                </c:pt>
                <c:pt idx="10">
                  <c:v>51666</c:v>
                </c:pt>
                <c:pt idx="11">
                  <c:v>58162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İHR'!$C$17:$N$17</c:f>
              <c:numCache>
                <c:ptCount val="12"/>
                <c:pt idx="0">
                  <c:v>69776.436</c:v>
                </c:pt>
                <c:pt idx="1">
                  <c:v>53755.942</c:v>
                </c:pt>
                <c:pt idx="2">
                  <c:v>74347.103</c:v>
                </c:pt>
                <c:pt idx="3">
                  <c:v>47856.317</c:v>
                </c:pt>
                <c:pt idx="4">
                  <c:v>34263.676</c:v>
                </c:pt>
              </c:numCache>
            </c:numRef>
          </c:val>
          <c:smooth val="0"/>
        </c:ser>
        <c:marker val="1"/>
        <c:axId val="55271278"/>
        <c:axId val="27679455"/>
      </c:lineChart>
      <c:catAx>
        <c:axId val="552712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7679455"/>
        <c:crosses val="autoZero"/>
        <c:auto val="1"/>
        <c:lblOffset val="100"/>
        <c:tickLblSkip val="1"/>
        <c:noMultiLvlLbl val="0"/>
      </c:catAx>
      <c:valAx>
        <c:axId val="27679455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527127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KESME ÇİÇEK İHRACATI (Bin $)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18975"/>
          <c:w val="0.95825"/>
          <c:h val="0.8102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İHR'!$C$18:$N$18</c:f>
              <c:numCache>
                <c:ptCount val="12"/>
                <c:pt idx="0">
                  <c:v>4499</c:v>
                </c:pt>
                <c:pt idx="1">
                  <c:v>5655</c:v>
                </c:pt>
                <c:pt idx="2">
                  <c:v>8964</c:v>
                </c:pt>
                <c:pt idx="3">
                  <c:v>6797</c:v>
                </c:pt>
                <c:pt idx="4">
                  <c:v>4567</c:v>
                </c:pt>
                <c:pt idx="5">
                  <c:v>2547</c:v>
                </c:pt>
                <c:pt idx="6">
                  <c:v>2882</c:v>
                </c:pt>
                <c:pt idx="7">
                  <c:v>3649</c:v>
                </c:pt>
                <c:pt idx="8">
                  <c:v>4190</c:v>
                </c:pt>
                <c:pt idx="9">
                  <c:v>3259</c:v>
                </c:pt>
                <c:pt idx="10">
                  <c:v>3536</c:v>
                </c:pt>
                <c:pt idx="11">
                  <c:v>5699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İHR'!$C$19:$N$19</c:f>
              <c:numCache>
                <c:ptCount val="12"/>
                <c:pt idx="0">
                  <c:v>5261.606</c:v>
                </c:pt>
                <c:pt idx="1">
                  <c:v>7341.169</c:v>
                </c:pt>
                <c:pt idx="2">
                  <c:v>11815.733</c:v>
                </c:pt>
                <c:pt idx="3">
                  <c:v>9336.35</c:v>
                </c:pt>
                <c:pt idx="4">
                  <c:v>7808.475</c:v>
                </c:pt>
              </c:numCache>
            </c:numRef>
          </c:val>
          <c:smooth val="0"/>
        </c:ser>
        <c:marker val="1"/>
        <c:axId val="47788504"/>
        <c:axId val="27443353"/>
      </c:lineChart>
      <c:catAx>
        <c:axId val="477885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27443353"/>
        <c:crosses val="autoZero"/>
        <c:auto val="1"/>
        <c:lblOffset val="100"/>
        <c:tickLblSkip val="1"/>
        <c:noMultiLvlLbl val="0"/>
      </c:catAx>
      <c:valAx>
        <c:axId val="27443353"/>
        <c:scaling>
          <c:orientation val="minMax"/>
          <c:max val="1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47788504"/>
        <c:crossesAt val="1"/>
        <c:crossBetween val="between"/>
        <c:dispUnits/>
        <c:majorUnit val="1000"/>
        <c:minorUnit val="2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SU ÜRÜNLERİ
 HAY.MAM. İHRACATI (Bin $)</a:t>
            </a:r>
          </a:p>
        </c:rich>
      </c:tx>
      <c:layout>
        <c:manualLayout>
          <c:xMode val="factor"/>
          <c:yMode val="factor"/>
          <c:x val="-0.12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9125"/>
          <c:w val="0.942"/>
          <c:h val="0.808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İHR'!$C$20:$N$20</c:f>
              <c:numCache>
                <c:ptCount val="12"/>
                <c:pt idx="0">
                  <c:v>79602</c:v>
                </c:pt>
                <c:pt idx="1">
                  <c:v>79107</c:v>
                </c:pt>
                <c:pt idx="2">
                  <c:v>74465</c:v>
                </c:pt>
                <c:pt idx="3">
                  <c:v>76930</c:v>
                </c:pt>
                <c:pt idx="4">
                  <c:v>65766</c:v>
                </c:pt>
                <c:pt idx="5">
                  <c:v>63212</c:v>
                </c:pt>
                <c:pt idx="6">
                  <c:v>79160</c:v>
                </c:pt>
                <c:pt idx="7">
                  <c:v>73317</c:v>
                </c:pt>
                <c:pt idx="8">
                  <c:v>72571</c:v>
                </c:pt>
                <c:pt idx="9">
                  <c:v>97373</c:v>
                </c:pt>
                <c:pt idx="10">
                  <c:v>84307</c:v>
                </c:pt>
                <c:pt idx="11">
                  <c:v>116498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İHR'!$C$21:$N$21</c:f>
              <c:numCache>
                <c:ptCount val="12"/>
                <c:pt idx="0">
                  <c:v>115267.479</c:v>
                </c:pt>
                <c:pt idx="1">
                  <c:v>85472.992</c:v>
                </c:pt>
                <c:pt idx="2">
                  <c:v>104162.23</c:v>
                </c:pt>
                <c:pt idx="3">
                  <c:v>109408.726</c:v>
                </c:pt>
                <c:pt idx="4">
                  <c:v>113403.812</c:v>
                </c:pt>
              </c:numCache>
            </c:numRef>
          </c:val>
          <c:smooth val="0"/>
        </c:ser>
        <c:marker val="1"/>
        <c:axId val="45663586"/>
        <c:axId val="8319091"/>
      </c:lineChart>
      <c:catAx>
        <c:axId val="456635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8319091"/>
        <c:crosses val="autoZero"/>
        <c:auto val="1"/>
        <c:lblOffset val="100"/>
        <c:tickLblSkip val="1"/>
        <c:noMultiLvlLbl val="0"/>
      </c:catAx>
      <c:valAx>
        <c:axId val="8319091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5663586"/>
        <c:crossesAt val="1"/>
        <c:crossBetween val="between"/>
        <c:dispUnits/>
        <c:majorUnit val="25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AĞAÇ VE ORMAN ÜRÜNLERİ İHRACATI (Bin $)</a:t>
            </a:r>
          </a:p>
        </c:rich>
      </c:tx>
      <c:layout>
        <c:manualLayout>
          <c:xMode val="factor"/>
          <c:yMode val="factor"/>
          <c:x val="-0.00625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19"/>
          <c:w val="0.92925"/>
          <c:h val="0.881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İHR'!$C$22:$N$22</c:f>
              <c:numCache>
                <c:ptCount val="12"/>
                <c:pt idx="0">
                  <c:v>207987</c:v>
                </c:pt>
                <c:pt idx="1">
                  <c:v>204797</c:v>
                </c:pt>
                <c:pt idx="2">
                  <c:v>251795</c:v>
                </c:pt>
                <c:pt idx="3">
                  <c:v>237243</c:v>
                </c:pt>
                <c:pt idx="4">
                  <c:v>223123</c:v>
                </c:pt>
                <c:pt idx="5">
                  <c:v>238220</c:v>
                </c:pt>
                <c:pt idx="6">
                  <c:v>238765</c:v>
                </c:pt>
                <c:pt idx="7">
                  <c:v>245276</c:v>
                </c:pt>
                <c:pt idx="8">
                  <c:v>230913</c:v>
                </c:pt>
                <c:pt idx="9">
                  <c:v>273435</c:v>
                </c:pt>
                <c:pt idx="10">
                  <c:v>259527</c:v>
                </c:pt>
                <c:pt idx="11">
                  <c:v>317657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İHR'!$C$23:$N$23</c:f>
              <c:numCache>
                <c:ptCount val="12"/>
                <c:pt idx="0">
                  <c:v>252192.971</c:v>
                </c:pt>
                <c:pt idx="1">
                  <c:v>251593.86</c:v>
                </c:pt>
                <c:pt idx="2">
                  <c:v>276166.127</c:v>
                </c:pt>
                <c:pt idx="3">
                  <c:v>279136.77</c:v>
                </c:pt>
                <c:pt idx="4">
                  <c:v>282366.902</c:v>
                </c:pt>
              </c:numCache>
            </c:numRef>
          </c:val>
          <c:smooth val="0"/>
        </c:ser>
        <c:marker val="1"/>
        <c:axId val="7762956"/>
        <c:axId val="2757741"/>
      </c:lineChart>
      <c:catAx>
        <c:axId val="77629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2757741"/>
        <c:crosses val="autoZero"/>
        <c:auto val="1"/>
        <c:lblOffset val="100"/>
        <c:tickLblSkip val="1"/>
        <c:noMultiLvlLbl val="0"/>
      </c:catAx>
      <c:valAx>
        <c:axId val="2757741"/>
        <c:scaling>
          <c:orientation val="minMax"/>
          <c:max val="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776295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5"/>
          <c:w val="0.1425"/>
          <c:h val="0.16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TEKSTİL VE HAMMADDELERİ İHRACATI (Bin $)</a:t>
            </a:r>
          </a:p>
        </c:rich>
      </c:tx>
      <c:layout>
        <c:manualLayout>
          <c:xMode val="factor"/>
          <c:yMode val="factor"/>
          <c:x val="0.05825"/>
          <c:y val="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15475"/>
          <c:w val="0.92875"/>
          <c:h val="0.811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İHR'!$C$26:$N$26</c:f>
              <c:numCache>
                <c:ptCount val="12"/>
                <c:pt idx="0">
                  <c:v>478821</c:v>
                </c:pt>
                <c:pt idx="1">
                  <c:v>476053</c:v>
                </c:pt>
                <c:pt idx="2">
                  <c:v>549026</c:v>
                </c:pt>
                <c:pt idx="3">
                  <c:v>560255</c:v>
                </c:pt>
                <c:pt idx="4">
                  <c:v>510178</c:v>
                </c:pt>
                <c:pt idx="5">
                  <c:v>529449</c:v>
                </c:pt>
                <c:pt idx="6">
                  <c:v>538749</c:v>
                </c:pt>
                <c:pt idx="7">
                  <c:v>481610</c:v>
                </c:pt>
                <c:pt idx="8">
                  <c:v>553372</c:v>
                </c:pt>
                <c:pt idx="9">
                  <c:v>628472</c:v>
                </c:pt>
                <c:pt idx="10">
                  <c:v>572105</c:v>
                </c:pt>
                <c:pt idx="11">
                  <c:v>650209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İHR'!$C$27:$N$27</c:f>
              <c:numCache>
                <c:ptCount val="12"/>
                <c:pt idx="0">
                  <c:v>607390.144</c:v>
                </c:pt>
                <c:pt idx="1">
                  <c:v>628184.006</c:v>
                </c:pt>
                <c:pt idx="2">
                  <c:v>734066.06</c:v>
                </c:pt>
                <c:pt idx="3">
                  <c:v>758438.72</c:v>
                </c:pt>
                <c:pt idx="4">
                  <c:v>697940.732</c:v>
                </c:pt>
              </c:numCache>
            </c:numRef>
          </c:val>
          <c:smooth val="0"/>
        </c:ser>
        <c:marker val="1"/>
        <c:axId val="24819670"/>
        <c:axId val="22050439"/>
      </c:lineChart>
      <c:catAx>
        <c:axId val="248196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2050439"/>
        <c:crosses val="autoZero"/>
        <c:auto val="1"/>
        <c:lblOffset val="100"/>
        <c:tickLblSkip val="1"/>
        <c:noMultiLvlLbl val="0"/>
      </c:catAx>
      <c:valAx>
        <c:axId val="2205043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819670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DERİ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3825"/>
          <c:w val="0.923"/>
          <c:h val="0.823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İHR'!$C$28:$N$28</c:f>
              <c:numCache>
                <c:ptCount val="12"/>
                <c:pt idx="0">
                  <c:v>76294</c:v>
                </c:pt>
                <c:pt idx="1">
                  <c:v>79688</c:v>
                </c:pt>
                <c:pt idx="2">
                  <c:v>91319</c:v>
                </c:pt>
                <c:pt idx="3">
                  <c:v>99030</c:v>
                </c:pt>
                <c:pt idx="4">
                  <c:v>85360</c:v>
                </c:pt>
                <c:pt idx="5">
                  <c:v>99753</c:v>
                </c:pt>
                <c:pt idx="6">
                  <c:v>129543</c:v>
                </c:pt>
                <c:pt idx="7">
                  <c:v>115814</c:v>
                </c:pt>
                <c:pt idx="8">
                  <c:v>113205</c:v>
                </c:pt>
                <c:pt idx="9">
                  <c:v>143912</c:v>
                </c:pt>
                <c:pt idx="10">
                  <c:v>109532</c:v>
                </c:pt>
                <c:pt idx="11">
                  <c:v>128855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İHR'!$C$29:$N$29</c:f>
              <c:numCache>
                <c:ptCount val="12"/>
                <c:pt idx="0">
                  <c:v>89495.318</c:v>
                </c:pt>
                <c:pt idx="1">
                  <c:v>101806.449</c:v>
                </c:pt>
                <c:pt idx="2">
                  <c:v>112596.182</c:v>
                </c:pt>
                <c:pt idx="3">
                  <c:v>113923.433</c:v>
                </c:pt>
                <c:pt idx="4">
                  <c:v>113295.481</c:v>
                </c:pt>
              </c:numCache>
            </c:numRef>
          </c:val>
          <c:smooth val="0"/>
        </c:ser>
        <c:marker val="1"/>
        <c:axId val="64236224"/>
        <c:axId val="41255105"/>
      </c:lineChart>
      <c:catAx>
        <c:axId val="642362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1255105"/>
        <c:crosses val="autoZero"/>
        <c:auto val="1"/>
        <c:lblOffset val="100"/>
        <c:tickLblSkip val="1"/>
        <c:noMultiLvlLbl val="0"/>
      </c:catAx>
      <c:valAx>
        <c:axId val="41255105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423622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HALI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13475"/>
          <c:w val="0.923"/>
          <c:h val="0.826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İHR'!$C$30:$N$30</c:f>
              <c:numCache>
                <c:ptCount val="12"/>
                <c:pt idx="0">
                  <c:v>77658</c:v>
                </c:pt>
                <c:pt idx="1">
                  <c:v>80596</c:v>
                </c:pt>
                <c:pt idx="2">
                  <c:v>101550</c:v>
                </c:pt>
                <c:pt idx="3">
                  <c:v>100311</c:v>
                </c:pt>
                <c:pt idx="4">
                  <c:v>95767</c:v>
                </c:pt>
                <c:pt idx="5">
                  <c:v>96787</c:v>
                </c:pt>
                <c:pt idx="6">
                  <c:v>104028</c:v>
                </c:pt>
                <c:pt idx="7">
                  <c:v>111882</c:v>
                </c:pt>
                <c:pt idx="8">
                  <c:v>103609</c:v>
                </c:pt>
                <c:pt idx="9">
                  <c:v>140064</c:v>
                </c:pt>
                <c:pt idx="10">
                  <c:v>130487</c:v>
                </c:pt>
                <c:pt idx="11">
                  <c:v>143650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İHR'!$C$31:$N$31</c:f>
              <c:numCache>
                <c:ptCount val="12"/>
                <c:pt idx="0">
                  <c:v>101498.584</c:v>
                </c:pt>
                <c:pt idx="1">
                  <c:v>105422.117</c:v>
                </c:pt>
                <c:pt idx="2">
                  <c:v>121481.566</c:v>
                </c:pt>
                <c:pt idx="3">
                  <c:v>132706.706</c:v>
                </c:pt>
                <c:pt idx="4">
                  <c:v>135255.863</c:v>
                </c:pt>
              </c:numCache>
            </c:numRef>
          </c:val>
          <c:smooth val="0"/>
        </c:ser>
        <c:marker val="1"/>
        <c:axId val="35751626"/>
        <c:axId val="53329179"/>
      </c:lineChart>
      <c:catAx>
        <c:axId val="357516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3329179"/>
        <c:crosses val="autoZero"/>
        <c:auto val="1"/>
        <c:lblOffset val="100"/>
        <c:tickLblSkip val="1"/>
        <c:noMultiLvlLbl val="0"/>
      </c:catAx>
      <c:valAx>
        <c:axId val="53329179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575162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MADENCİLİK İHRACATI, 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11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6675"/>
          <c:w val="0.90175"/>
          <c:h val="0.7945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İHR'!$C$55:$N$55</c:f>
              <c:numCache>
                <c:ptCount val="12"/>
                <c:pt idx="0">
                  <c:v>295367.278</c:v>
                </c:pt>
                <c:pt idx="1">
                  <c:v>247088.429</c:v>
                </c:pt>
                <c:pt idx="2">
                  <c:v>281977.406</c:v>
                </c:pt>
                <c:pt idx="3">
                  <c:v>326783.122</c:v>
                </c:pt>
                <c:pt idx="4">
                  <c:v>323232.894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'2002-2010 AYLIK İHR'!$A$54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İHR'!$C$54:$N$54</c:f>
              <c:numCache>
                <c:ptCount val="12"/>
                <c:pt idx="0">
                  <c:v>270417</c:v>
                </c:pt>
                <c:pt idx="1">
                  <c:v>202701</c:v>
                </c:pt>
                <c:pt idx="2">
                  <c:v>242158</c:v>
                </c:pt>
                <c:pt idx="3">
                  <c:v>342336</c:v>
                </c:pt>
                <c:pt idx="4">
                  <c:v>337653</c:v>
                </c:pt>
                <c:pt idx="5">
                  <c:v>344045</c:v>
                </c:pt>
                <c:pt idx="6">
                  <c:v>339657</c:v>
                </c:pt>
                <c:pt idx="7">
                  <c:v>326853</c:v>
                </c:pt>
                <c:pt idx="8">
                  <c:v>289496</c:v>
                </c:pt>
                <c:pt idx="9">
                  <c:v>359014</c:v>
                </c:pt>
                <c:pt idx="10">
                  <c:v>260613</c:v>
                </c:pt>
                <c:pt idx="11">
                  <c:v>343931</c:v>
                </c:pt>
              </c:numCache>
            </c:numRef>
          </c:val>
          <c:smooth val="0"/>
        </c:ser>
        <c:marker val="1"/>
        <c:axId val="27636512"/>
        <c:axId val="47402017"/>
      </c:lineChart>
      <c:catAx>
        <c:axId val="276365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7402017"/>
        <c:crosses val="autoZero"/>
        <c:auto val="1"/>
        <c:lblOffset val="100"/>
        <c:tickLblSkip val="1"/>
        <c:noMultiLvlLbl val="0"/>
      </c:catAx>
      <c:valAx>
        <c:axId val="4740201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763651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45"/>
          <c:w val="0.15"/>
          <c:h val="0.15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</a:rPr>
              <a:t>KİMYEVİ MADDELER VE MAMULLERİ İHRACATI (Bin $)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575"/>
          <c:w val="0.933"/>
          <c:h val="0.8612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İHR'!$C$32:$N$32</c:f>
              <c:numCache>
                <c:ptCount val="12"/>
                <c:pt idx="0">
                  <c:v>838362</c:v>
                </c:pt>
                <c:pt idx="1">
                  <c:v>835821</c:v>
                </c:pt>
                <c:pt idx="2">
                  <c:v>1023364</c:v>
                </c:pt>
                <c:pt idx="3">
                  <c:v>1074398</c:v>
                </c:pt>
                <c:pt idx="4">
                  <c:v>1038252</c:v>
                </c:pt>
                <c:pt idx="5">
                  <c:v>1044498</c:v>
                </c:pt>
                <c:pt idx="6">
                  <c:v>1085086</c:v>
                </c:pt>
                <c:pt idx="7">
                  <c:v>1078842</c:v>
                </c:pt>
                <c:pt idx="8">
                  <c:v>964882</c:v>
                </c:pt>
                <c:pt idx="9">
                  <c:v>1146112</c:v>
                </c:pt>
                <c:pt idx="10">
                  <c:v>1150140</c:v>
                </c:pt>
                <c:pt idx="11">
                  <c:v>1440665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İHR'!$C$33:$N$33</c:f>
              <c:numCache>
                <c:ptCount val="12"/>
                <c:pt idx="0">
                  <c:v>1215320.625</c:v>
                </c:pt>
                <c:pt idx="1">
                  <c:v>1185647.051</c:v>
                </c:pt>
                <c:pt idx="2">
                  <c:v>1351985.344</c:v>
                </c:pt>
                <c:pt idx="3">
                  <c:v>1610269.214</c:v>
                </c:pt>
                <c:pt idx="4">
                  <c:v>1462199.057</c:v>
                </c:pt>
              </c:numCache>
            </c:numRef>
          </c:val>
          <c:smooth val="0"/>
        </c:ser>
        <c:marker val="1"/>
        <c:axId val="10200564"/>
        <c:axId val="24696213"/>
      </c:lineChart>
      <c:catAx>
        <c:axId val="102005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24696213"/>
        <c:crosses val="autoZero"/>
        <c:auto val="1"/>
        <c:lblOffset val="100"/>
        <c:tickLblSkip val="1"/>
        <c:noMultiLvlLbl val="0"/>
      </c:catAx>
      <c:valAx>
        <c:axId val="24696213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20056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725"/>
          <c:w val="0.1425"/>
          <c:h val="0.1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MAKİNE VE AKSAMLARI İHRACATI (Bin $)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15"/>
          <c:w val="0.93925"/>
          <c:h val="0.878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İHR'!$C$42:$N$42</c:f>
              <c:numCache>
                <c:ptCount val="12"/>
                <c:pt idx="0">
                  <c:v>400715</c:v>
                </c:pt>
                <c:pt idx="1">
                  <c:v>473176</c:v>
                </c:pt>
                <c:pt idx="2">
                  <c:v>518417</c:v>
                </c:pt>
                <c:pt idx="3">
                  <c:v>553706</c:v>
                </c:pt>
                <c:pt idx="4">
                  <c:v>536200</c:v>
                </c:pt>
                <c:pt idx="5">
                  <c:v>546233</c:v>
                </c:pt>
                <c:pt idx="6">
                  <c:v>532279</c:v>
                </c:pt>
                <c:pt idx="7">
                  <c:v>497552</c:v>
                </c:pt>
                <c:pt idx="8">
                  <c:v>501151</c:v>
                </c:pt>
                <c:pt idx="9">
                  <c:v>604293</c:v>
                </c:pt>
                <c:pt idx="10">
                  <c:v>502663</c:v>
                </c:pt>
                <c:pt idx="11">
                  <c:v>689404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İHR'!$C$43:$N$43</c:f>
              <c:numCache>
                <c:ptCount val="12"/>
                <c:pt idx="0">
                  <c:v>545067.746</c:v>
                </c:pt>
                <c:pt idx="1">
                  <c:v>573022.357</c:v>
                </c:pt>
                <c:pt idx="2">
                  <c:v>715484.527</c:v>
                </c:pt>
                <c:pt idx="3">
                  <c:v>713791.486</c:v>
                </c:pt>
                <c:pt idx="4">
                  <c:v>718380.007</c:v>
                </c:pt>
              </c:numCache>
            </c:numRef>
          </c:val>
          <c:smooth val="0"/>
        </c:ser>
        <c:marker val="1"/>
        <c:axId val="20939326"/>
        <c:axId val="54236207"/>
      </c:lineChart>
      <c:catAx>
        <c:axId val="209393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4236207"/>
        <c:crosses val="autoZero"/>
        <c:auto val="1"/>
        <c:lblOffset val="100"/>
        <c:tickLblSkip val="1"/>
        <c:noMultiLvlLbl val="0"/>
      </c:catAx>
      <c:valAx>
        <c:axId val="54236207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0939326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OTOMOTİV ENDÜSTRİSİ İHRACATI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(Bin $)</a:t>
            </a:r>
          </a:p>
        </c:rich>
      </c:tx>
      <c:layout>
        <c:manualLayout>
          <c:xMode val="factor"/>
          <c:yMode val="factor"/>
          <c:x val="0.052"/>
          <c:y val="-0.03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6725"/>
          <c:w val="0.94225"/>
          <c:h val="0.832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İHR'!$C$36:$N$36</c:f>
              <c:numCache>
                <c:ptCount val="12"/>
                <c:pt idx="0">
                  <c:v>1389797</c:v>
                </c:pt>
                <c:pt idx="1">
                  <c:v>1435069</c:v>
                </c:pt>
                <c:pt idx="2">
                  <c:v>1694575</c:v>
                </c:pt>
                <c:pt idx="3">
                  <c:v>1411152</c:v>
                </c:pt>
                <c:pt idx="4">
                  <c:v>1407546</c:v>
                </c:pt>
                <c:pt idx="5">
                  <c:v>1424204</c:v>
                </c:pt>
                <c:pt idx="6">
                  <c:v>1383693</c:v>
                </c:pt>
                <c:pt idx="7">
                  <c:v>1016301</c:v>
                </c:pt>
                <c:pt idx="8">
                  <c:v>1483530</c:v>
                </c:pt>
                <c:pt idx="9">
                  <c:v>1694241</c:v>
                </c:pt>
                <c:pt idx="10">
                  <c:v>1328073</c:v>
                </c:pt>
                <c:pt idx="11">
                  <c:v>1714627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İHR'!$C$37:$N$37</c:f>
              <c:numCache>
                <c:ptCount val="12"/>
                <c:pt idx="0">
                  <c:v>1489742.638</c:v>
                </c:pt>
                <c:pt idx="1">
                  <c:v>1633323.498</c:v>
                </c:pt>
                <c:pt idx="2">
                  <c:v>1953926.057</c:v>
                </c:pt>
                <c:pt idx="3">
                  <c:v>1789941.532</c:v>
                </c:pt>
                <c:pt idx="4">
                  <c:v>1676935.443</c:v>
                </c:pt>
              </c:numCache>
            </c:numRef>
          </c:val>
          <c:smooth val="0"/>
        </c:ser>
        <c:marker val="1"/>
        <c:axId val="18363816"/>
        <c:axId val="31056617"/>
      </c:lineChart>
      <c:catAx>
        <c:axId val="183638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056617"/>
        <c:crosses val="autoZero"/>
        <c:auto val="1"/>
        <c:lblOffset val="100"/>
        <c:tickLblSkip val="1"/>
        <c:noMultiLvlLbl val="0"/>
      </c:catAx>
      <c:valAx>
        <c:axId val="31056617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363816"/>
        <c:crossesAt val="1"/>
        <c:crossBetween val="between"/>
        <c:dispUnits/>
        <c:majorUnit val="5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1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ELEKTRİK ELEKTRONİK İHRACATI (Bin $)</a:t>
            </a:r>
          </a:p>
        </c:rich>
      </c:tx>
      <c:layout>
        <c:manualLayout>
          <c:xMode val="factor"/>
          <c:yMode val="factor"/>
          <c:x val="0.04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365"/>
          <c:w val="0.9"/>
          <c:h val="0.863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İHR'!$C$40:$N$40</c:f>
              <c:numCache>
                <c:ptCount val="12"/>
                <c:pt idx="0">
                  <c:v>623382</c:v>
                </c:pt>
                <c:pt idx="1">
                  <c:v>709005</c:v>
                </c:pt>
                <c:pt idx="2">
                  <c:v>798188</c:v>
                </c:pt>
                <c:pt idx="3">
                  <c:v>821046</c:v>
                </c:pt>
                <c:pt idx="4">
                  <c:v>773813</c:v>
                </c:pt>
                <c:pt idx="5">
                  <c:v>793798</c:v>
                </c:pt>
                <c:pt idx="6">
                  <c:v>732449</c:v>
                </c:pt>
                <c:pt idx="7">
                  <c:v>736304</c:v>
                </c:pt>
                <c:pt idx="8">
                  <c:v>813591</c:v>
                </c:pt>
                <c:pt idx="9">
                  <c:v>948814</c:v>
                </c:pt>
                <c:pt idx="10">
                  <c:v>917302</c:v>
                </c:pt>
                <c:pt idx="11">
                  <c:v>962847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İHR'!$C$41:$N$41</c:f>
              <c:numCache>
                <c:ptCount val="12"/>
                <c:pt idx="0">
                  <c:v>715262.858</c:v>
                </c:pt>
                <c:pt idx="1">
                  <c:v>740839.993</c:v>
                </c:pt>
                <c:pt idx="2">
                  <c:v>916541.546</c:v>
                </c:pt>
                <c:pt idx="3">
                  <c:v>864098.329</c:v>
                </c:pt>
                <c:pt idx="4">
                  <c:v>845237.72</c:v>
                </c:pt>
              </c:numCache>
            </c:numRef>
          </c:val>
          <c:smooth val="0"/>
        </c:ser>
        <c:marker val="1"/>
        <c:axId val="11074098"/>
        <c:axId val="32558019"/>
      </c:lineChart>
      <c:catAx>
        <c:axId val="110740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2558019"/>
        <c:crosses val="autoZero"/>
        <c:auto val="1"/>
        <c:lblOffset val="100"/>
        <c:tickLblSkip val="1"/>
        <c:noMultiLvlLbl val="0"/>
      </c:catAx>
      <c:valAx>
        <c:axId val="32558019"/>
        <c:scaling>
          <c:orientation val="minMax"/>
          <c:max val="1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074098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825"/>
          <c:w val="0.14175"/>
          <c:h val="0.16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HAZIR GİYİM VE KONFEKSİYON İHRACATI (Bin $)</a:t>
            </a:r>
          </a:p>
        </c:rich>
      </c:tx>
      <c:layout>
        <c:manualLayout>
          <c:xMode val="factor"/>
          <c:yMode val="factor"/>
          <c:x val="0.037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48"/>
          <c:h val="0.83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İHR'!$C$34:$N$34</c:f>
              <c:numCache>
                <c:ptCount val="12"/>
                <c:pt idx="0">
                  <c:v>1159649</c:v>
                </c:pt>
                <c:pt idx="1">
                  <c:v>1139707</c:v>
                </c:pt>
                <c:pt idx="2">
                  <c:v>1234470</c:v>
                </c:pt>
                <c:pt idx="3">
                  <c:v>1195380</c:v>
                </c:pt>
                <c:pt idx="4">
                  <c:v>1053917</c:v>
                </c:pt>
                <c:pt idx="5">
                  <c:v>1165282</c:v>
                </c:pt>
                <c:pt idx="6">
                  <c:v>1371227</c:v>
                </c:pt>
                <c:pt idx="7">
                  <c:v>1170754</c:v>
                </c:pt>
                <c:pt idx="8">
                  <c:v>1135802</c:v>
                </c:pt>
                <c:pt idx="9">
                  <c:v>1361000</c:v>
                </c:pt>
                <c:pt idx="10">
                  <c:v>1193341</c:v>
                </c:pt>
                <c:pt idx="11">
                  <c:v>1463625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İHR'!$C$35:$N$35</c:f>
              <c:numCache>
                <c:ptCount val="12"/>
                <c:pt idx="0">
                  <c:v>1301133.136</c:v>
                </c:pt>
                <c:pt idx="1">
                  <c:v>1293626.814</c:v>
                </c:pt>
                <c:pt idx="2">
                  <c:v>1422770.895</c:v>
                </c:pt>
                <c:pt idx="3">
                  <c:v>1402672.548</c:v>
                </c:pt>
                <c:pt idx="4">
                  <c:v>1297528.058</c:v>
                </c:pt>
              </c:numCache>
            </c:numRef>
          </c:val>
          <c:smooth val="0"/>
        </c:ser>
        <c:marker val="1"/>
        <c:axId val="24586716"/>
        <c:axId val="19953853"/>
      </c:lineChart>
      <c:catAx>
        <c:axId val="245867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19953853"/>
        <c:crosses val="autoZero"/>
        <c:auto val="1"/>
        <c:lblOffset val="100"/>
        <c:tickLblSkip val="1"/>
        <c:noMultiLvlLbl val="0"/>
      </c:catAx>
      <c:valAx>
        <c:axId val="19953853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458671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7685"/>
          <c:w val="0.131"/>
          <c:h val="0.1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DEMİR VE DEMİRDIŞI METALLER İHRACATI 
(Bin $)</a:t>
            </a:r>
          </a:p>
        </c:rich>
      </c:tx>
      <c:layout>
        <c:manualLayout>
          <c:xMode val="factor"/>
          <c:yMode val="factor"/>
          <c:x val="0.06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225"/>
          <c:w val="0.94225"/>
          <c:h val="0.817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İHR'!$C$44:$N$44</c:f>
              <c:numCache>
                <c:ptCount val="12"/>
                <c:pt idx="0">
                  <c:v>390919</c:v>
                </c:pt>
                <c:pt idx="1">
                  <c:v>440498</c:v>
                </c:pt>
                <c:pt idx="2">
                  <c:v>491496</c:v>
                </c:pt>
                <c:pt idx="3">
                  <c:v>490231</c:v>
                </c:pt>
                <c:pt idx="4">
                  <c:v>440196</c:v>
                </c:pt>
                <c:pt idx="5">
                  <c:v>472166</c:v>
                </c:pt>
                <c:pt idx="6">
                  <c:v>498305</c:v>
                </c:pt>
                <c:pt idx="7">
                  <c:v>467141</c:v>
                </c:pt>
                <c:pt idx="8">
                  <c:v>482018</c:v>
                </c:pt>
                <c:pt idx="9">
                  <c:v>551609</c:v>
                </c:pt>
                <c:pt idx="10">
                  <c:v>499795</c:v>
                </c:pt>
                <c:pt idx="11">
                  <c:v>572516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İHR'!$C$45:$N$45</c:f>
              <c:numCache>
                <c:ptCount val="12"/>
                <c:pt idx="0">
                  <c:v>507036.153</c:v>
                </c:pt>
                <c:pt idx="1">
                  <c:v>541489.553</c:v>
                </c:pt>
                <c:pt idx="2">
                  <c:v>609116.849</c:v>
                </c:pt>
                <c:pt idx="3">
                  <c:v>613215.126</c:v>
                </c:pt>
                <c:pt idx="4">
                  <c:v>595002.792</c:v>
                </c:pt>
              </c:numCache>
            </c:numRef>
          </c:val>
          <c:smooth val="0"/>
        </c:ser>
        <c:marker val="1"/>
        <c:axId val="45366950"/>
        <c:axId val="5649367"/>
      </c:lineChart>
      <c:catAx>
        <c:axId val="453669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649367"/>
        <c:crosses val="autoZero"/>
        <c:auto val="1"/>
        <c:lblOffset val="100"/>
        <c:tickLblSkip val="1"/>
        <c:noMultiLvlLbl val="0"/>
      </c:catAx>
      <c:valAx>
        <c:axId val="5649367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366950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ÇİMENTO VE TOPRAK ÜRÜNLERİ İHRACATI 
(Bin $)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55"/>
          <c:w val="0.944"/>
          <c:h val="0.806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İHR'!$C$48:$N$48</c:f>
              <c:numCache>
                <c:ptCount val="12"/>
                <c:pt idx="0">
                  <c:v>233569</c:v>
                </c:pt>
                <c:pt idx="1">
                  <c:v>239545</c:v>
                </c:pt>
                <c:pt idx="2">
                  <c:v>301050</c:v>
                </c:pt>
                <c:pt idx="3">
                  <c:v>290003</c:v>
                </c:pt>
                <c:pt idx="4">
                  <c:v>268788</c:v>
                </c:pt>
                <c:pt idx="5">
                  <c:v>263922</c:v>
                </c:pt>
                <c:pt idx="6">
                  <c:v>278104</c:v>
                </c:pt>
                <c:pt idx="7">
                  <c:v>259534</c:v>
                </c:pt>
                <c:pt idx="8">
                  <c:v>254429</c:v>
                </c:pt>
                <c:pt idx="9">
                  <c:v>295200</c:v>
                </c:pt>
                <c:pt idx="10">
                  <c:v>246130</c:v>
                </c:pt>
                <c:pt idx="11">
                  <c:v>286125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İHR'!$C$49:$N$49</c:f>
              <c:numCache>
                <c:ptCount val="12"/>
                <c:pt idx="0">
                  <c:v>227741.308</c:v>
                </c:pt>
                <c:pt idx="1">
                  <c:v>230318.168</c:v>
                </c:pt>
                <c:pt idx="2">
                  <c:v>278714.306</c:v>
                </c:pt>
                <c:pt idx="3">
                  <c:v>285169.997</c:v>
                </c:pt>
                <c:pt idx="4">
                  <c:v>298724.203</c:v>
                </c:pt>
              </c:numCache>
            </c:numRef>
          </c:val>
          <c:smooth val="0"/>
        </c:ser>
        <c:marker val="1"/>
        <c:axId val="50844304"/>
        <c:axId val="54945553"/>
      </c:lineChart>
      <c:catAx>
        <c:axId val="508443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54945553"/>
        <c:crosses val="autoZero"/>
        <c:auto val="1"/>
        <c:lblOffset val="100"/>
        <c:tickLblSkip val="1"/>
        <c:noMultiLvlLbl val="0"/>
      </c:catAx>
      <c:valAx>
        <c:axId val="54945553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0844304"/>
        <c:crossesAt val="1"/>
        <c:crossBetween val="between"/>
        <c:dispUnits/>
        <c:majorUnit val="4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DEĞERLİ MADEN VE MÜCEVHERAT İHRACATI (1000 $)</a:t>
            </a:r>
          </a:p>
        </c:rich>
      </c:tx>
      <c:layout>
        <c:manualLayout>
          <c:xMode val="factor"/>
          <c:yMode val="factor"/>
          <c:x val="0.08375"/>
          <c:y val="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1305"/>
          <c:w val="0.9225"/>
          <c:h val="0.83125"/>
        </c:manualLayout>
      </c:layout>
      <c:lineChart>
        <c:grouping val="standard"/>
        <c:varyColors val="0"/>
        <c:ser>
          <c:idx val="1"/>
          <c:order val="0"/>
          <c:tx>
            <c:strRef>
              <c:f>'2002-2010 AYLIK İHR'!$A$50</c:f>
              <c:strCache>
                <c:ptCount val="1"/>
                <c:pt idx="0">
                  <c:v>2010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İHR'!$C$50:$N$50</c:f>
              <c:numCache>
                <c:ptCount val="12"/>
                <c:pt idx="0">
                  <c:v>66086</c:v>
                </c:pt>
                <c:pt idx="1">
                  <c:v>77441</c:v>
                </c:pt>
                <c:pt idx="2">
                  <c:v>116762</c:v>
                </c:pt>
                <c:pt idx="3">
                  <c:v>113148</c:v>
                </c:pt>
                <c:pt idx="4">
                  <c:v>91388</c:v>
                </c:pt>
                <c:pt idx="5">
                  <c:v>86026</c:v>
                </c:pt>
                <c:pt idx="6">
                  <c:v>91222</c:v>
                </c:pt>
                <c:pt idx="7">
                  <c:v>89722</c:v>
                </c:pt>
                <c:pt idx="8">
                  <c:v>94686</c:v>
                </c:pt>
                <c:pt idx="9">
                  <c:v>127131</c:v>
                </c:pt>
                <c:pt idx="10">
                  <c:v>133177</c:v>
                </c:pt>
                <c:pt idx="11">
                  <c:v>119107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İHR'!$C$51:$N$51</c:f>
              <c:numCache>
                <c:ptCount val="12"/>
                <c:pt idx="0">
                  <c:v>86255.287</c:v>
                </c:pt>
                <c:pt idx="1">
                  <c:v>116018.778</c:v>
                </c:pt>
                <c:pt idx="2">
                  <c:v>147880.693</c:v>
                </c:pt>
                <c:pt idx="3">
                  <c:v>130666.322</c:v>
                </c:pt>
                <c:pt idx="4">
                  <c:v>103332.784</c:v>
                </c:pt>
              </c:numCache>
            </c:numRef>
          </c:val>
          <c:smooth val="0"/>
        </c:ser>
        <c:marker val="1"/>
        <c:axId val="24747930"/>
        <c:axId val="21404779"/>
      </c:lineChart>
      <c:catAx>
        <c:axId val="247479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1404779"/>
        <c:crosses val="autoZero"/>
        <c:auto val="1"/>
        <c:lblOffset val="100"/>
        <c:tickLblSkip val="1"/>
        <c:noMultiLvlLbl val="0"/>
      </c:catAx>
      <c:valAx>
        <c:axId val="2140477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474793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15"/>
          <c:w val="0.15325"/>
          <c:h val="0.16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ÇELİK İHRACATI 
(Bin $)</a:t>
            </a:r>
          </a:p>
        </c:rich>
      </c:tx>
      <c:layout>
        <c:manualLayout>
          <c:xMode val="factor"/>
          <c:yMode val="factor"/>
          <c:x val="0.04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025"/>
          <c:w val="0.94225"/>
          <c:h val="0.81975"/>
        </c:manualLayout>
      </c:layout>
      <c:lineChart>
        <c:grouping val="standard"/>
        <c:varyColors val="0"/>
        <c:ser>
          <c:idx val="1"/>
          <c:order val="0"/>
          <c:tx>
            <c:strRef>
              <c:f>'2002-2010 AYLIK İHR'!$A$52</c:f>
              <c:strCache>
                <c:ptCount val="1"/>
                <c:pt idx="0">
                  <c:v>2010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İHR'!$C$46:$N$46</c:f>
              <c:numCache>
                <c:ptCount val="12"/>
                <c:pt idx="0">
                  <c:v>681949</c:v>
                </c:pt>
                <c:pt idx="1">
                  <c:v>801247</c:v>
                </c:pt>
                <c:pt idx="2">
                  <c:v>1045855</c:v>
                </c:pt>
                <c:pt idx="3">
                  <c:v>1077904</c:v>
                </c:pt>
                <c:pt idx="4">
                  <c:v>1177034</c:v>
                </c:pt>
                <c:pt idx="5">
                  <c:v>1061463</c:v>
                </c:pt>
                <c:pt idx="6">
                  <c:v>1018076</c:v>
                </c:pt>
                <c:pt idx="7">
                  <c:v>950882</c:v>
                </c:pt>
                <c:pt idx="8">
                  <c:v>1081161</c:v>
                </c:pt>
                <c:pt idx="9">
                  <c:v>1174785</c:v>
                </c:pt>
                <c:pt idx="10">
                  <c:v>957738</c:v>
                </c:pt>
                <c:pt idx="11">
                  <c:v>1274235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'2002-2010 AYLIK İHR'!$A$47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İHR'!$C$47:$N$47</c:f>
              <c:numCache>
                <c:ptCount val="12"/>
                <c:pt idx="0">
                  <c:v>973795.704</c:v>
                </c:pt>
                <c:pt idx="1">
                  <c:v>1290851.142</c:v>
                </c:pt>
                <c:pt idx="2">
                  <c:v>1386489.783</c:v>
                </c:pt>
                <c:pt idx="3">
                  <c:v>1459746.565</c:v>
                </c:pt>
                <c:pt idx="4">
                  <c:v>1336821.168</c:v>
                </c:pt>
              </c:numCache>
            </c:numRef>
          </c:val>
          <c:smooth val="0"/>
        </c:ser>
        <c:marker val="1"/>
        <c:axId val="58425284"/>
        <c:axId val="56065509"/>
      </c:lineChart>
      <c:catAx>
        <c:axId val="584252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6065509"/>
        <c:crosses val="autoZero"/>
        <c:auto val="1"/>
        <c:lblOffset val="100"/>
        <c:tickLblSkip val="1"/>
        <c:noMultiLvlLbl val="0"/>
      </c:catAx>
      <c:valAx>
        <c:axId val="56065509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8425284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1"/>
          <c:h val="0.1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MADENCİLİK ÜRÜNLERİ İHRACATI (Bin $)</a:t>
            </a:r>
          </a:p>
        </c:rich>
      </c:tx>
      <c:layout>
        <c:manualLayout>
          <c:xMode val="factor"/>
          <c:yMode val="factor"/>
          <c:x val="0.01625"/>
          <c:y val="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4"/>
          <c:w val="0.9755"/>
          <c:h val="0.8605"/>
        </c:manualLayout>
      </c:layout>
      <c:lineChart>
        <c:grouping val="standard"/>
        <c:varyColors val="0"/>
        <c:ser>
          <c:idx val="1"/>
          <c:order val="0"/>
          <c:tx>
            <c:strRef>
              <c:f>'2002-2010 AYLIK İHR'!$A$56</c:f>
              <c:strCache>
                <c:ptCount val="1"/>
                <c:pt idx="0">
                  <c:v>2010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İHR'!$C$56:$N$56</c:f>
              <c:numCache>
                <c:ptCount val="12"/>
                <c:pt idx="0">
                  <c:v>270417</c:v>
                </c:pt>
                <c:pt idx="1">
                  <c:v>202701</c:v>
                </c:pt>
                <c:pt idx="2">
                  <c:v>242158</c:v>
                </c:pt>
                <c:pt idx="3">
                  <c:v>342336</c:v>
                </c:pt>
                <c:pt idx="4">
                  <c:v>337653</c:v>
                </c:pt>
                <c:pt idx="5">
                  <c:v>344045</c:v>
                </c:pt>
                <c:pt idx="6">
                  <c:v>339657</c:v>
                </c:pt>
                <c:pt idx="7">
                  <c:v>326853</c:v>
                </c:pt>
                <c:pt idx="8">
                  <c:v>289496</c:v>
                </c:pt>
                <c:pt idx="9">
                  <c:v>359014</c:v>
                </c:pt>
                <c:pt idx="10">
                  <c:v>260613</c:v>
                </c:pt>
                <c:pt idx="11">
                  <c:v>343931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'2002-2010 AYLIK İHR'!$A$57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İHR'!$C$57:$N$57</c:f>
              <c:numCache>
                <c:ptCount val="12"/>
                <c:pt idx="0">
                  <c:v>295367.278</c:v>
                </c:pt>
                <c:pt idx="1">
                  <c:v>247088.429</c:v>
                </c:pt>
                <c:pt idx="2">
                  <c:v>281977.406</c:v>
                </c:pt>
                <c:pt idx="3">
                  <c:v>326783.122</c:v>
                </c:pt>
                <c:pt idx="4">
                  <c:v>323232.894</c:v>
                </c:pt>
              </c:numCache>
            </c:numRef>
          </c:val>
          <c:smooth val="0"/>
        </c:ser>
        <c:marker val="1"/>
        <c:axId val="34827534"/>
        <c:axId val="45012351"/>
      </c:lineChart>
      <c:catAx>
        <c:axId val="348275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5012351"/>
        <c:crosses val="autoZero"/>
        <c:auto val="1"/>
        <c:lblOffset val="100"/>
        <c:tickLblSkip val="1"/>
        <c:noMultiLvlLbl val="0"/>
      </c:catAx>
      <c:valAx>
        <c:axId val="45012351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827534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5275"/>
          <c:h val="0.1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TOPLAM İHRACAT, 2010-2011
</a:t>
            </a:r>
          </a:p>
        </c:rich>
      </c:tx>
      <c:layout>
        <c:manualLayout>
          <c:xMode val="factor"/>
          <c:yMode val="factor"/>
          <c:x val="0.02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665"/>
          <c:w val="0.9255"/>
          <c:h val="0.7955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İHR'!$C$67:$N$67</c:f>
              <c:numCache>
                <c:ptCount val="12"/>
                <c:pt idx="0">
                  <c:v>9552745.282000002</c:v>
                </c:pt>
                <c:pt idx="1">
                  <c:v>10067112.427000001</c:v>
                </c:pt>
                <c:pt idx="2">
                  <c:v>11819124.660000002</c:v>
                </c:pt>
                <c:pt idx="3">
                  <c:v>11898340.591</c:v>
                </c:pt>
                <c:pt idx="4">
                  <c:v>11081879.23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'2002-2010 AYLIK İHR'!$A$66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İHR'!$C$66:$N$66</c:f>
              <c:numCache>
                <c:ptCount val="12"/>
                <c:pt idx="0">
                  <c:v>7831520.471999998</c:v>
                </c:pt>
                <c:pt idx="1">
                  <c:v>8264159.439999999</c:v>
                </c:pt>
                <c:pt idx="2">
                  <c:v>9887355.486999996</c:v>
                </c:pt>
                <c:pt idx="3">
                  <c:v>9396576.027000004</c:v>
                </c:pt>
                <c:pt idx="4">
                  <c:v>9795694.605</c:v>
                </c:pt>
                <c:pt idx="5">
                  <c:v>9536602.183000004</c:v>
                </c:pt>
                <c:pt idx="6">
                  <c:v>9571627.494</c:v>
                </c:pt>
                <c:pt idx="7">
                  <c:v>8520880.23</c:v>
                </c:pt>
                <c:pt idx="8">
                  <c:v>8910253.700999998</c:v>
                </c:pt>
                <c:pt idx="9">
                  <c:v>10968916.843000002</c:v>
                </c:pt>
                <c:pt idx="10">
                  <c:v>9438637.772</c:v>
                </c:pt>
                <c:pt idx="11">
                  <c:v>11563765</c:v>
                </c:pt>
              </c:numCache>
            </c:numRef>
          </c:val>
          <c:smooth val="0"/>
        </c:ser>
        <c:marker val="1"/>
        <c:axId val="23964970"/>
        <c:axId val="14358139"/>
      </c:lineChart>
      <c:catAx>
        <c:axId val="239649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4358139"/>
        <c:crosses val="autoZero"/>
        <c:auto val="1"/>
        <c:lblOffset val="100"/>
        <c:tickLblSkip val="1"/>
        <c:noMultiLvlLbl val="0"/>
      </c:catAx>
      <c:valAx>
        <c:axId val="1435813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96497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7"/>
          <c:y val="0.856"/>
          <c:w val="0.142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GEMİ VE YAT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 İHRACATI (Bin $)</a:t>
            </a:r>
          </a:p>
        </c:rich>
      </c:tx>
      <c:layout>
        <c:manualLayout>
          <c:xMode val="factor"/>
          <c:yMode val="factor"/>
          <c:x val="0.0245"/>
          <c:y val="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35"/>
          <c:w val="0.975"/>
          <c:h val="0.86"/>
        </c:manualLayout>
      </c:layout>
      <c:lineChart>
        <c:grouping val="standard"/>
        <c:varyColors val="0"/>
        <c:ser>
          <c:idx val="1"/>
          <c:order val="0"/>
          <c:tx>
            <c:strRef>
              <c:f>'2002-2010 AYLIK İHR'!$A$38</c:f>
              <c:strCache>
                <c:ptCount val="1"/>
                <c:pt idx="0">
                  <c:v>2010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İHR'!$C$38:$N$38</c:f>
              <c:numCache>
                <c:ptCount val="12"/>
                <c:pt idx="0">
                  <c:v>42252</c:v>
                </c:pt>
                <c:pt idx="1">
                  <c:v>73229</c:v>
                </c:pt>
                <c:pt idx="2">
                  <c:v>102346</c:v>
                </c:pt>
                <c:pt idx="3">
                  <c:v>80240</c:v>
                </c:pt>
                <c:pt idx="4">
                  <c:v>165025</c:v>
                </c:pt>
                <c:pt idx="5">
                  <c:v>187045</c:v>
                </c:pt>
                <c:pt idx="6">
                  <c:v>173505</c:v>
                </c:pt>
                <c:pt idx="7">
                  <c:v>70032</c:v>
                </c:pt>
                <c:pt idx="8">
                  <c:v>34396</c:v>
                </c:pt>
                <c:pt idx="9">
                  <c:v>68398</c:v>
                </c:pt>
                <c:pt idx="10">
                  <c:v>73441</c:v>
                </c:pt>
                <c:pt idx="11">
                  <c:v>48554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'2002-2010 AYLIK İHR'!$A$39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İHR'!$C$39:$N$39</c:f>
              <c:numCache>
                <c:ptCount val="12"/>
                <c:pt idx="0">
                  <c:v>67293.251</c:v>
                </c:pt>
                <c:pt idx="1">
                  <c:v>71420.432</c:v>
                </c:pt>
                <c:pt idx="2">
                  <c:v>162490.551</c:v>
                </c:pt>
                <c:pt idx="3">
                  <c:v>232443.111</c:v>
                </c:pt>
                <c:pt idx="4">
                  <c:v>84396.595</c:v>
                </c:pt>
              </c:numCache>
            </c:numRef>
          </c:val>
          <c:smooth val="0"/>
        </c:ser>
        <c:marker val="1"/>
        <c:axId val="2457976"/>
        <c:axId val="22121785"/>
      </c:lineChart>
      <c:catAx>
        <c:axId val="24579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2121785"/>
        <c:crosses val="autoZero"/>
        <c:auto val="1"/>
        <c:lblOffset val="100"/>
        <c:tickLblSkip val="1"/>
        <c:noMultiLvlLbl val="0"/>
      </c:catAx>
      <c:valAx>
        <c:axId val="22121785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57976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5275"/>
          <c:h val="0.1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AYLAR BAZINDA TARIM İHRACATI, 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11</a:t>
            </a:r>
          </a:p>
        </c:rich>
      </c:tx>
      <c:layout>
        <c:manualLayout>
          <c:xMode val="factor"/>
          <c:yMode val="factor"/>
          <c:x val="0.02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3625"/>
          <c:w val="0.90625"/>
          <c:h val="0.851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İHR'!$C$3:$N$3</c:f>
              <c:numCache>
                <c:ptCount val="12"/>
                <c:pt idx="0">
                  <c:v>1393025.571</c:v>
                </c:pt>
                <c:pt idx="1">
                  <c:v>1350091.492</c:v>
                </c:pt>
                <c:pt idx="2">
                  <c:v>1479862.872</c:v>
                </c:pt>
                <c:pt idx="3">
                  <c:v>1327611.692</c:v>
                </c:pt>
                <c:pt idx="4">
                  <c:v>1384045.246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'2002-2010 AYLIK İHR'!$A$2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İHR'!$C$2:$N$2</c:f>
              <c:numCache>
                <c:ptCount val="12"/>
                <c:pt idx="0">
                  <c:v>1136498</c:v>
                </c:pt>
                <c:pt idx="1">
                  <c:v>1116600</c:v>
                </c:pt>
                <c:pt idx="2">
                  <c:v>1228086</c:v>
                </c:pt>
                <c:pt idx="3">
                  <c:v>1187029</c:v>
                </c:pt>
                <c:pt idx="4">
                  <c:v>1116834</c:v>
                </c:pt>
                <c:pt idx="5">
                  <c:v>1067813</c:v>
                </c:pt>
                <c:pt idx="6">
                  <c:v>1098158</c:v>
                </c:pt>
                <c:pt idx="7">
                  <c:v>1155141</c:v>
                </c:pt>
                <c:pt idx="8">
                  <c:v>1312501</c:v>
                </c:pt>
                <c:pt idx="9">
                  <c:v>1509373</c:v>
                </c:pt>
                <c:pt idx="10">
                  <c:v>1390693</c:v>
                </c:pt>
                <c:pt idx="11">
                  <c:v>1720986</c:v>
                </c:pt>
              </c:numCache>
            </c:numRef>
          </c:val>
          <c:smooth val="0"/>
        </c:ser>
        <c:marker val="1"/>
        <c:axId val="62114388"/>
        <c:axId val="22158581"/>
      </c:lineChart>
      <c:catAx>
        <c:axId val="621143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2158581"/>
        <c:crosses val="autoZero"/>
        <c:auto val="1"/>
        <c:lblOffset val="100"/>
        <c:tickLblSkip val="1"/>
        <c:noMultiLvlLbl val="0"/>
      </c:catAx>
      <c:valAx>
        <c:axId val="22158581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211438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8"/>
          <c:h val="0.15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AYLIK İHRACAT RAKAMLARINDAKİ DEĞİŞİM, 2004-2009</a:t>
            </a:r>
          </a:p>
        </c:rich>
      </c:tx>
      <c:layout>
        <c:manualLayout>
          <c:xMode val="factor"/>
          <c:yMode val="factor"/>
          <c:x val="0.01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12325"/>
          <c:w val="0.84725"/>
          <c:h val="0.7585"/>
        </c:manualLayout>
      </c:layout>
      <c:lineChart>
        <c:grouping val="standard"/>
        <c:varyColors val="0"/>
        <c:ser>
          <c:idx val="3"/>
          <c:order val="0"/>
          <c:tx>
            <c:v>2004</c:v>
          </c:tx>
          <c:spPr>
            <a:ln w="381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İHR'!$C$60:$N$60</c:f>
              <c:numCache>
                <c:ptCount val="12"/>
                <c:pt idx="0">
                  <c:v>4619660.84</c:v>
                </c:pt>
                <c:pt idx="1">
                  <c:v>3664503.0430000005</c:v>
                </c:pt>
                <c:pt idx="2">
                  <c:v>5218042.176999998</c:v>
                </c:pt>
                <c:pt idx="3">
                  <c:v>5072462.993999997</c:v>
                </c:pt>
                <c:pt idx="4">
                  <c:v>5170061.604999999</c:v>
                </c:pt>
                <c:pt idx="5">
                  <c:v>5284383.285999999</c:v>
                </c:pt>
                <c:pt idx="6">
                  <c:v>5632138.798</c:v>
                </c:pt>
                <c:pt idx="7">
                  <c:v>4707491.283999999</c:v>
                </c:pt>
                <c:pt idx="8">
                  <c:v>5656283.520999999</c:v>
                </c:pt>
                <c:pt idx="9">
                  <c:v>5867342.121</c:v>
                </c:pt>
                <c:pt idx="10">
                  <c:v>5733908.976</c:v>
                </c:pt>
                <c:pt idx="11">
                  <c:v>6540874.174999999</c:v>
                </c:pt>
              </c:numCache>
            </c:numRef>
          </c:val>
          <c:smooth val="0"/>
        </c:ser>
        <c:ser>
          <c:idx val="4"/>
          <c:order val="1"/>
          <c:tx>
            <c:v>2005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İHR'!$C$61:$N$61</c:f>
              <c:numCache>
                <c:ptCount val="12"/>
                <c:pt idx="0">
                  <c:v>4997279.724</c:v>
                </c:pt>
                <c:pt idx="1">
                  <c:v>5651741.2519999975</c:v>
                </c:pt>
                <c:pt idx="2">
                  <c:v>6591859.217999999</c:v>
                </c:pt>
                <c:pt idx="3">
                  <c:v>6128131.877999999</c:v>
                </c:pt>
                <c:pt idx="4">
                  <c:v>5977226.217</c:v>
                </c:pt>
                <c:pt idx="5">
                  <c:v>6038534.367</c:v>
                </c:pt>
                <c:pt idx="6">
                  <c:v>5763466.353000001</c:v>
                </c:pt>
                <c:pt idx="7">
                  <c:v>5552867.211999998</c:v>
                </c:pt>
                <c:pt idx="8">
                  <c:v>6814268.940999999</c:v>
                </c:pt>
                <c:pt idx="9">
                  <c:v>6772178.569</c:v>
                </c:pt>
                <c:pt idx="10">
                  <c:v>5942575.782000001</c:v>
                </c:pt>
                <c:pt idx="11">
                  <c:v>7246278.630000002</c:v>
                </c:pt>
              </c:numCache>
            </c:numRef>
          </c:val>
          <c:smooth val="0"/>
        </c:ser>
        <c:ser>
          <c:idx val="0"/>
          <c:order val="2"/>
          <c:tx>
            <c:v>2006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İHR'!$C$62:$N$62</c:f>
              <c:numCache>
                <c:ptCount val="12"/>
                <c:pt idx="0">
                  <c:v>5133048.880999998</c:v>
                </c:pt>
                <c:pt idx="1">
                  <c:v>6058251.279</c:v>
                </c:pt>
                <c:pt idx="2">
                  <c:v>7411101.658999997</c:v>
                </c:pt>
                <c:pt idx="3">
                  <c:v>6456090.261000001</c:v>
                </c:pt>
                <c:pt idx="4">
                  <c:v>7041543.246999999</c:v>
                </c:pt>
                <c:pt idx="5">
                  <c:v>7815434.6219999995</c:v>
                </c:pt>
                <c:pt idx="6">
                  <c:v>7067411.478999999</c:v>
                </c:pt>
                <c:pt idx="7">
                  <c:v>6811202.410000001</c:v>
                </c:pt>
                <c:pt idx="8">
                  <c:v>7606551.095</c:v>
                </c:pt>
                <c:pt idx="9">
                  <c:v>6888812.549000001</c:v>
                </c:pt>
                <c:pt idx="10">
                  <c:v>8641474.556000004</c:v>
                </c:pt>
                <c:pt idx="11">
                  <c:v>8603753.479999999</c:v>
                </c:pt>
              </c:numCache>
            </c:numRef>
          </c:val>
          <c:smooth val="0"/>
        </c:ser>
        <c:ser>
          <c:idx val="1"/>
          <c:order val="3"/>
          <c:tx>
            <c:v>2007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İHR'!$C$63:$N$63</c:f>
              <c:numCache>
                <c:ptCount val="12"/>
                <c:pt idx="0">
                  <c:v>6564559.7930000005</c:v>
                </c:pt>
                <c:pt idx="1">
                  <c:v>7656951.608</c:v>
                </c:pt>
                <c:pt idx="2">
                  <c:v>8957851.621000005</c:v>
                </c:pt>
                <c:pt idx="3">
                  <c:v>8313312.004999998</c:v>
                </c:pt>
                <c:pt idx="4">
                  <c:v>9147620.042000001</c:v>
                </c:pt>
                <c:pt idx="5">
                  <c:v>8980247.437</c:v>
                </c:pt>
                <c:pt idx="6">
                  <c:v>8937741.591000002</c:v>
                </c:pt>
                <c:pt idx="7">
                  <c:v>8736689.092000002</c:v>
                </c:pt>
                <c:pt idx="8">
                  <c:v>9038743.896</c:v>
                </c:pt>
                <c:pt idx="9">
                  <c:v>9895216.622</c:v>
                </c:pt>
                <c:pt idx="10">
                  <c:v>11318798.219999997</c:v>
                </c:pt>
                <c:pt idx="11">
                  <c:v>9724017.977000004</c:v>
                </c:pt>
              </c:numCache>
            </c:numRef>
          </c:val>
          <c:smooth val="0"/>
        </c:ser>
        <c:ser>
          <c:idx val="2"/>
          <c:order val="4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İHR'!$C$64:$N$64</c:f>
              <c:numCache>
                <c:ptCount val="12"/>
                <c:pt idx="0">
                  <c:v>10632207.041</c:v>
                </c:pt>
                <c:pt idx="1">
                  <c:v>11077899.120000005</c:v>
                </c:pt>
                <c:pt idx="2">
                  <c:v>11428587.234000001</c:v>
                </c:pt>
                <c:pt idx="3">
                  <c:v>11363963.502999999</c:v>
                </c:pt>
                <c:pt idx="4">
                  <c:v>12477968.7</c:v>
                </c:pt>
                <c:pt idx="5">
                  <c:v>11770634.384000003</c:v>
                </c:pt>
                <c:pt idx="6">
                  <c:v>12595426.862999996</c:v>
                </c:pt>
                <c:pt idx="7">
                  <c:v>11046830.086</c:v>
                </c:pt>
                <c:pt idx="8">
                  <c:v>12793148.033999996</c:v>
                </c:pt>
                <c:pt idx="9">
                  <c:v>9722708.79</c:v>
                </c:pt>
                <c:pt idx="10">
                  <c:v>9395872.897000004</c:v>
                </c:pt>
                <c:pt idx="11">
                  <c:v>7721948.974000001</c:v>
                </c:pt>
              </c:numCache>
            </c:numRef>
          </c:val>
          <c:smooth val="0"/>
        </c:ser>
        <c:ser>
          <c:idx val="5"/>
          <c:order val="5"/>
          <c:tx>
            <c:v>2009</c:v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İHR'!$C$65:$N$65</c:f>
              <c:numCache>
                <c:ptCount val="12"/>
                <c:pt idx="0">
                  <c:v>7885552.420000002</c:v>
                </c:pt>
                <c:pt idx="1">
                  <c:v>8435121.586</c:v>
                </c:pt>
                <c:pt idx="2">
                  <c:v>8157276.399</c:v>
                </c:pt>
                <c:pt idx="3">
                  <c:v>7561913.466000001</c:v>
                </c:pt>
                <c:pt idx="4">
                  <c:v>7347604.314000001</c:v>
                </c:pt>
                <c:pt idx="5">
                  <c:v>8334561.708999999</c:v>
                </c:pt>
                <c:pt idx="6">
                  <c:v>9056154.933</c:v>
                </c:pt>
                <c:pt idx="7">
                  <c:v>7822707.143000001</c:v>
                </c:pt>
                <c:pt idx="8">
                  <c:v>8480918.709</c:v>
                </c:pt>
                <c:pt idx="9">
                  <c:v>10095247.819000004</c:v>
                </c:pt>
                <c:pt idx="10">
                  <c:v>8903119.568999998</c:v>
                </c:pt>
                <c:pt idx="11">
                  <c:v>10054828.131000003</c:v>
                </c:pt>
              </c:numCache>
            </c:numRef>
          </c:val>
          <c:smooth val="0"/>
        </c:ser>
        <c:ser>
          <c:idx val="6"/>
          <c:order val="6"/>
          <c:tx>
            <c:v>2010</c:v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İHR'!$C$66:$N$66</c:f>
              <c:numCache>
                <c:ptCount val="12"/>
                <c:pt idx="0">
                  <c:v>7831520.471999998</c:v>
                </c:pt>
                <c:pt idx="1">
                  <c:v>8264159.439999999</c:v>
                </c:pt>
                <c:pt idx="2">
                  <c:v>9887355.486999996</c:v>
                </c:pt>
                <c:pt idx="3">
                  <c:v>9396576.027000004</c:v>
                </c:pt>
                <c:pt idx="4">
                  <c:v>9795694.605</c:v>
                </c:pt>
                <c:pt idx="5">
                  <c:v>9536602.183000004</c:v>
                </c:pt>
                <c:pt idx="6">
                  <c:v>9571627.494</c:v>
                </c:pt>
                <c:pt idx="7">
                  <c:v>8520880.23</c:v>
                </c:pt>
                <c:pt idx="8">
                  <c:v>8910253.700999998</c:v>
                </c:pt>
                <c:pt idx="9">
                  <c:v>10968916.843000002</c:v>
                </c:pt>
                <c:pt idx="10">
                  <c:v>9438637.772</c:v>
                </c:pt>
                <c:pt idx="11">
                  <c:v>11563765</c:v>
                </c:pt>
              </c:numCache>
            </c:numRef>
          </c:val>
          <c:smooth val="0"/>
        </c:ser>
        <c:ser>
          <c:idx val="7"/>
          <c:order val="7"/>
          <c:tx>
            <c:v>2011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İHR'!$C$67:$N$67</c:f>
              <c:numCache>
                <c:ptCount val="12"/>
                <c:pt idx="0">
                  <c:v>9552745.282000002</c:v>
                </c:pt>
                <c:pt idx="1">
                  <c:v>10067112.427000001</c:v>
                </c:pt>
                <c:pt idx="2">
                  <c:v>11819124.660000002</c:v>
                </c:pt>
                <c:pt idx="3">
                  <c:v>11898340.591</c:v>
                </c:pt>
                <c:pt idx="4">
                  <c:v>11081879.23</c:v>
                </c:pt>
              </c:numCache>
            </c:numRef>
          </c:val>
          <c:smooth val="0"/>
        </c:ser>
        <c:marker val="1"/>
        <c:axId val="65209502"/>
        <c:axId val="50014607"/>
      </c:lineChart>
      <c:catAx>
        <c:axId val="652095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0014607"/>
        <c:crosses val="autoZero"/>
        <c:auto val="1"/>
        <c:lblOffset val="100"/>
        <c:tickLblSkip val="1"/>
        <c:noMultiLvlLbl val="0"/>
      </c:catAx>
      <c:valAx>
        <c:axId val="500146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BİN DOLAR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20950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5"/>
          <c:y val="0.2975"/>
          <c:w val="0.087"/>
          <c:h val="0.4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YILLAR İTİBARİYLE TÜRKİYE İHRACATI 2002-2010 (1000 $)</a:t>
            </a:r>
          </a:p>
        </c:rich>
      </c:tx>
      <c:layout>
        <c:manualLayout>
          <c:xMode val="factor"/>
          <c:yMode val="factor"/>
          <c:x val="-0.02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09325"/>
          <c:w val="0.95575"/>
          <c:h val="0.89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'2002-2010 AYLIK İHR'!$A$58:$A$67</c:f>
              <c:strCache>
                <c:ptCount val="1"/>
                <c:pt idx="0">
                  <c:v>2002 2003 2004 2005 2006 2007 2008 2009 2010 2011</c:v>
                </c:pt>
              </c:strCache>
            </c:strRef>
          </c:tx>
          <c:spPr>
            <a:gradFill rotWithShape="1">
              <a:gsLst>
                <a:gs pos="0">
                  <a:srgbClr val="00003B"/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'2002-2010 AYLIK İHR'!$A$58:$A$67</c:f>
              <c:numCach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cat>
          <c:val>
            <c:numRef>
              <c:f>'2002-2010 AYLIK İHR'!$O$58:$O$67</c:f>
              <c:numCache>
                <c:ptCount val="10"/>
                <c:pt idx="0">
                  <c:v>36059089.029</c:v>
                </c:pt>
                <c:pt idx="1">
                  <c:v>47252836.302000016</c:v>
                </c:pt>
                <c:pt idx="2">
                  <c:v>63167152.81999999</c:v>
                </c:pt>
                <c:pt idx="3">
                  <c:v>73476408.14299999</c:v>
                </c:pt>
                <c:pt idx="4">
                  <c:v>85534675.518</c:v>
                </c:pt>
                <c:pt idx="5">
                  <c:v>107271749.904</c:v>
                </c:pt>
                <c:pt idx="6">
                  <c:v>132027195.626</c:v>
                </c:pt>
                <c:pt idx="7">
                  <c:v>102135006.198</c:v>
                </c:pt>
                <c:pt idx="8">
                  <c:v>113685989.254</c:v>
                </c:pt>
                <c:pt idx="9">
                  <c:v>54419202.19</c:v>
                </c:pt>
              </c:numCache>
            </c:numRef>
          </c:val>
        </c:ser>
        <c:axId val="47478280"/>
        <c:axId val="24651337"/>
      </c:barChart>
      <c:catAx>
        <c:axId val="474782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4651337"/>
        <c:crosses val="autoZero"/>
        <c:auto val="1"/>
        <c:lblOffset val="100"/>
        <c:tickLblSkip val="1"/>
        <c:noMultiLvlLbl val="0"/>
      </c:catAx>
      <c:valAx>
        <c:axId val="24651337"/>
        <c:scaling>
          <c:orientation val="minMax"/>
          <c:max val="15000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47478280"/>
        <c:crossesAt val="1"/>
        <c:crossBetween val="between"/>
        <c:dispUnits/>
      </c:valAx>
      <c:spPr>
        <a:gradFill rotWithShape="1">
          <a:gsLst>
            <a:gs pos="0">
              <a:srgbClr val="99CCFF"/>
            </a:gs>
            <a:gs pos="100000">
              <a:srgbClr val="475E76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HUBUBAT BAKLİYAT VE YAĞLI TOHUMLAR İHRACATI     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17325"/>
          <c:w val="0.95625"/>
          <c:h val="0.826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noFill/>
              </a:ln>
            </c:spPr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İHR'!$C$4:$N$4</c:f>
              <c:numCache>
                <c:ptCount val="12"/>
                <c:pt idx="0">
                  <c:v>298387</c:v>
                </c:pt>
                <c:pt idx="1">
                  <c:v>328218</c:v>
                </c:pt>
                <c:pt idx="2">
                  <c:v>358530</c:v>
                </c:pt>
                <c:pt idx="3">
                  <c:v>354374</c:v>
                </c:pt>
                <c:pt idx="4">
                  <c:v>327540</c:v>
                </c:pt>
                <c:pt idx="5">
                  <c:v>319114</c:v>
                </c:pt>
                <c:pt idx="6">
                  <c:v>334299</c:v>
                </c:pt>
                <c:pt idx="7">
                  <c:v>325448</c:v>
                </c:pt>
                <c:pt idx="8">
                  <c:v>311335</c:v>
                </c:pt>
                <c:pt idx="9">
                  <c:v>363293</c:v>
                </c:pt>
                <c:pt idx="10">
                  <c:v>321599</c:v>
                </c:pt>
                <c:pt idx="11">
                  <c:v>470388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1"/>
            <c:spPr>
              <a:noFill/>
              <a:ln>
                <a:noFill/>
              </a:ln>
            </c:spPr>
          </c:marker>
          <c:val>
            <c:numRef>
              <c:f>'2002-2010 AYLIK İHR'!$C$5:$N$5</c:f>
              <c:numCache>
                <c:ptCount val="12"/>
                <c:pt idx="0">
                  <c:v>388165.111</c:v>
                </c:pt>
                <c:pt idx="1">
                  <c:v>381596.234</c:v>
                </c:pt>
                <c:pt idx="2">
                  <c:v>439316.995</c:v>
                </c:pt>
                <c:pt idx="3">
                  <c:v>380176.081</c:v>
                </c:pt>
                <c:pt idx="4">
                  <c:v>462513.484</c:v>
                </c:pt>
              </c:numCache>
            </c:numRef>
          </c:val>
          <c:smooth val="0"/>
        </c:ser>
        <c:marker val="1"/>
        <c:axId val="20535442"/>
        <c:axId val="50601251"/>
      </c:lineChart>
      <c:catAx>
        <c:axId val="205354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0601251"/>
        <c:crosses val="autoZero"/>
        <c:auto val="1"/>
        <c:lblOffset val="100"/>
        <c:tickLblSkip val="1"/>
        <c:noMultiLvlLbl val="0"/>
      </c:catAx>
      <c:valAx>
        <c:axId val="50601251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0535442"/>
        <c:crossesAt val="1"/>
        <c:crossBetween val="between"/>
        <c:dispUnits/>
        <c:majorUnit val="4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5725"/>
          <c:w val="0.14175"/>
          <c:h val="0.14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YAŞ MEYVE SEBZE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4"/>
          <c:w val="0.95175"/>
          <c:h val="0.876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İHR'!$C$6:$N$6</c:f>
              <c:numCache>
                <c:ptCount val="12"/>
                <c:pt idx="0">
                  <c:v>180576</c:v>
                </c:pt>
                <c:pt idx="1">
                  <c:v>173670</c:v>
                </c:pt>
                <c:pt idx="2">
                  <c:v>195235</c:v>
                </c:pt>
                <c:pt idx="3">
                  <c:v>181998</c:v>
                </c:pt>
                <c:pt idx="4">
                  <c:v>205158</c:v>
                </c:pt>
                <c:pt idx="5">
                  <c:v>163722</c:v>
                </c:pt>
                <c:pt idx="6">
                  <c:v>112868</c:v>
                </c:pt>
                <c:pt idx="7">
                  <c:v>100431</c:v>
                </c:pt>
                <c:pt idx="8">
                  <c:v>127197</c:v>
                </c:pt>
                <c:pt idx="9">
                  <c:v>177406</c:v>
                </c:pt>
                <c:pt idx="10">
                  <c:v>244640</c:v>
                </c:pt>
                <c:pt idx="11">
                  <c:v>321402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İHR'!$C$5:$N$5</c:f>
              <c:numCache>
                <c:ptCount val="12"/>
                <c:pt idx="0">
                  <c:v>388165.111</c:v>
                </c:pt>
                <c:pt idx="1">
                  <c:v>381596.234</c:v>
                </c:pt>
                <c:pt idx="2">
                  <c:v>439316.995</c:v>
                </c:pt>
                <c:pt idx="3">
                  <c:v>380176.081</c:v>
                </c:pt>
                <c:pt idx="4">
                  <c:v>462513.484</c:v>
                </c:pt>
              </c:numCache>
            </c:numRef>
          </c:val>
          <c:smooth val="0"/>
        </c:ser>
        <c:marker val="1"/>
        <c:axId val="52758076"/>
        <c:axId val="5060637"/>
      </c:lineChart>
      <c:catAx>
        <c:axId val="527580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060637"/>
        <c:crosses val="autoZero"/>
        <c:auto val="1"/>
        <c:lblOffset val="100"/>
        <c:tickLblSkip val="1"/>
        <c:noMultiLvlLbl val="0"/>
      </c:catAx>
      <c:valAx>
        <c:axId val="5060637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275807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2"/>
          <c:w val="0.13925"/>
          <c:h val="0.1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</a:rPr>
              <a:t>MEYVE SEBZE MAMULLERİ İHRACATI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515"/>
          <c:h val="0.874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İHR'!$C$8:$N$8</c:f>
              <c:numCache>
                <c:ptCount val="12"/>
                <c:pt idx="0">
                  <c:v>77429</c:v>
                </c:pt>
                <c:pt idx="1">
                  <c:v>75851</c:v>
                </c:pt>
                <c:pt idx="2">
                  <c:v>89876</c:v>
                </c:pt>
                <c:pt idx="3">
                  <c:v>84875</c:v>
                </c:pt>
                <c:pt idx="4">
                  <c:v>80874</c:v>
                </c:pt>
                <c:pt idx="5">
                  <c:v>80851</c:v>
                </c:pt>
                <c:pt idx="6">
                  <c:v>90921</c:v>
                </c:pt>
                <c:pt idx="7">
                  <c:v>101274</c:v>
                </c:pt>
                <c:pt idx="8">
                  <c:v>101699</c:v>
                </c:pt>
                <c:pt idx="9">
                  <c:v>115425</c:v>
                </c:pt>
                <c:pt idx="10">
                  <c:v>107467</c:v>
                </c:pt>
                <c:pt idx="11">
                  <c:v>113013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İHR'!$C$9:$N$9</c:f>
              <c:numCache>
                <c:ptCount val="12"/>
                <c:pt idx="0">
                  <c:v>86882.909</c:v>
                </c:pt>
                <c:pt idx="1">
                  <c:v>82837.826</c:v>
                </c:pt>
                <c:pt idx="2">
                  <c:v>94691.833</c:v>
                </c:pt>
                <c:pt idx="3">
                  <c:v>83387.75</c:v>
                </c:pt>
                <c:pt idx="4">
                  <c:v>85249.159</c:v>
                </c:pt>
              </c:numCache>
            </c:numRef>
          </c:val>
          <c:smooth val="0"/>
        </c:ser>
        <c:marker val="1"/>
        <c:axId val="45545734"/>
        <c:axId val="7258423"/>
      </c:lineChart>
      <c:catAx>
        <c:axId val="455457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7258423"/>
        <c:crosses val="autoZero"/>
        <c:auto val="1"/>
        <c:lblOffset val="100"/>
        <c:tickLblSkip val="1"/>
        <c:noMultiLvlLbl val="0"/>
      </c:catAx>
      <c:valAx>
        <c:axId val="7258423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4554573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65"/>
          <c:w val="0.1395"/>
          <c:h val="0.17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Relationship Id="rId4" Type="http://schemas.openxmlformats.org/officeDocument/2006/relationships/chart" Target="/xl/charts/chart23.xml" /><Relationship Id="rId5" Type="http://schemas.openxmlformats.org/officeDocument/2006/relationships/chart" Target="/xl/charts/chart24.xml" /><Relationship Id="rId6" Type="http://schemas.openxmlformats.org/officeDocument/2006/relationships/chart" Target="/xl/charts/chart25.xml" /><Relationship Id="rId7" Type="http://schemas.openxmlformats.org/officeDocument/2006/relationships/chart" Target="/xl/charts/chart26.xml" /><Relationship Id="rId8" Type="http://schemas.openxmlformats.org/officeDocument/2006/relationships/chart" Target="/xl/charts/chart27.xml" /><Relationship Id="rId9" Type="http://schemas.openxmlformats.org/officeDocument/2006/relationships/chart" Target="/xl/charts/chart28.xml" /><Relationship Id="rId10" Type="http://schemas.openxmlformats.org/officeDocument/2006/relationships/chart" Target="/xl/charts/chart29.xml" /><Relationship Id="rId11" Type="http://schemas.openxmlformats.org/officeDocument/2006/relationships/chart" Target="/xl/charts/chart3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2238375</xdr:colOff>
      <xdr:row>3</xdr:row>
      <xdr:rowOff>85725</xdr:rowOff>
    </xdr:to>
    <xdr:pic>
      <xdr:nvPicPr>
        <xdr:cNvPr id="1" name="Picture 198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38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</xdr:rowOff>
    </xdr:from>
    <xdr:to>
      <xdr:col>6</xdr:col>
      <xdr:colOff>457200</xdr:colOff>
      <xdr:row>19</xdr:row>
      <xdr:rowOff>0</xdr:rowOff>
    </xdr:to>
    <xdr:graphicFrame>
      <xdr:nvGraphicFramePr>
        <xdr:cNvPr id="1" name="Chart 11"/>
        <xdr:cNvGraphicFramePr/>
      </xdr:nvGraphicFramePr>
      <xdr:xfrm>
        <a:off x="0" y="561975"/>
        <a:ext cx="466725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476250</xdr:colOff>
      <xdr:row>36</xdr:row>
      <xdr:rowOff>0</xdr:rowOff>
    </xdr:to>
    <xdr:graphicFrame>
      <xdr:nvGraphicFramePr>
        <xdr:cNvPr id="2" name="Chart 13"/>
        <xdr:cNvGraphicFramePr/>
      </xdr:nvGraphicFramePr>
      <xdr:xfrm>
        <a:off x="19050" y="3314700"/>
        <a:ext cx="466725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37</xdr:row>
      <xdr:rowOff>38100</xdr:rowOff>
    </xdr:from>
    <xdr:to>
      <xdr:col>6</xdr:col>
      <xdr:colOff>485775</xdr:colOff>
      <xdr:row>53</xdr:row>
      <xdr:rowOff>0</xdr:rowOff>
    </xdr:to>
    <xdr:graphicFrame>
      <xdr:nvGraphicFramePr>
        <xdr:cNvPr id="3" name="Chart 14"/>
        <xdr:cNvGraphicFramePr/>
      </xdr:nvGraphicFramePr>
      <xdr:xfrm>
        <a:off x="28575" y="6086475"/>
        <a:ext cx="4667250" cy="2552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66675</xdr:rowOff>
    </xdr:from>
    <xdr:to>
      <xdr:col>6</xdr:col>
      <xdr:colOff>114300</xdr:colOff>
      <xdr:row>16</xdr:row>
      <xdr:rowOff>95250</xdr:rowOff>
    </xdr:to>
    <xdr:graphicFrame>
      <xdr:nvGraphicFramePr>
        <xdr:cNvPr id="1" name="Chart 17"/>
        <xdr:cNvGraphicFramePr/>
      </xdr:nvGraphicFramePr>
      <xdr:xfrm>
        <a:off x="19050" y="257175"/>
        <a:ext cx="4629150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68</xdr:row>
      <xdr:rowOff>47625</xdr:rowOff>
    </xdr:from>
    <xdr:to>
      <xdr:col>6</xdr:col>
      <xdr:colOff>133350</xdr:colOff>
      <xdr:row>84</xdr:row>
      <xdr:rowOff>9525</xdr:rowOff>
    </xdr:to>
    <xdr:graphicFrame>
      <xdr:nvGraphicFramePr>
        <xdr:cNvPr id="2" name="Chart 18"/>
        <xdr:cNvGraphicFramePr/>
      </xdr:nvGraphicFramePr>
      <xdr:xfrm>
        <a:off x="0" y="11201400"/>
        <a:ext cx="466725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32</xdr:row>
      <xdr:rowOff>123825</xdr:rowOff>
    </xdr:from>
    <xdr:to>
      <xdr:col>6</xdr:col>
      <xdr:colOff>152400</xdr:colOff>
      <xdr:row>48</xdr:row>
      <xdr:rowOff>76200</xdr:rowOff>
    </xdr:to>
    <xdr:graphicFrame>
      <xdr:nvGraphicFramePr>
        <xdr:cNvPr id="3" name="Chart 19"/>
        <xdr:cNvGraphicFramePr/>
      </xdr:nvGraphicFramePr>
      <xdr:xfrm>
        <a:off x="19050" y="5448300"/>
        <a:ext cx="4667250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38100</xdr:colOff>
      <xdr:row>48</xdr:row>
      <xdr:rowOff>123825</xdr:rowOff>
    </xdr:from>
    <xdr:to>
      <xdr:col>6</xdr:col>
      <xdr:colOff>161925</xdr:colOff>
      <xdr:row>64</xdr:row>
      <xdr:rowOff>152400</xdr:rowOff>
    </xdr:to>
    <xdr:graphicFrame>
      <xdr:nvGraphicFramePr>
        <xdr:cNvPr id="4" name="Chart 20"/>
        <xdr:cNvGraphicFramePr/>
      </xdr:nvGraphicFramePr>
      <xdr:xfrm>
        <a:off x="38100" y="8039100"/>
        <a:ext cx="4657725" cy="2619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28575</xdr:colOff>
      <xdr:row>18</xdr:row>
      <xdr:rowOff>19050</xdr:rowOff>
    </xdr:from>
    <xdr:to>
      <xdr:col>6</xdr:col>
      <xdr:colOff>161925</xdr:colOff>
      <xdr:row>32</xdr:row>
      <xdr:rowOff>57150</xdr:rowOff>
    </xdr:to>
    <xdr:graphicFrame>
      <xdr:nvGraphicFramePr>
        <xdr:cNvPr id="5" name="Chart 21"/>
        <xdr:cNvGraphicFramePr/>
      </xdr:nvGraphicFramePr>
      <xdr:xfrm>
        <a:off x="28575" y="2990850"/>
        <a:ext cx="4667250" cy="2390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38100</xdr:colOff>
      <xdr:row>85</xdr:row>
      <xdr:rowOff>47625</xdr:rowOff>
    </xdr:from>
    <xdr:to>
      <xdr:col>6</xdr:col>
      <xdr:colOff>171450</xdr:colOff>
      <xdr:row>101</xdr:row>
      <xdr:rowOff>9525</xdr:rowOff>
    </xdr:to>
    <xdr:graphicFrame>
      <xdr:nvGraphicFramePr>
        <xdr:cNvPr id="6" name="Chart 22"/>
        <xdr:cNvGraphicFramePr/>
      </xdr:nvGraphicFramePr>
      <xdr:xfrm>
        <a:off x="38100" y="13954125"/>
        <a:ext cx="4667250" cy="2552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38100</xdr:colOff>
      <xdr:row>101</xdr:row>
      <xdr:rowOff>152400</xdr:rowOff>
    </xdr:from>
    <xdr:to>
      <xdr:col>6</xdr:col>
      <xdr:colOff>171450</xdr:colOff>
      <xdr:row>117</xdr:row>
      <xdr:rowOff>114300</xdr:rowOff>
    </xdr:to>
    <xdr:graphicFrame>
      <xdr:nvGraphicFramePr>
        <xdr:cNvPr id="7" name="Chart 23"/>
        <xdr:cNvGraphicFramePr/>
      </xdr:nvGraphicFramePr>
      <xdr:xfrm>
        <a:off x="38100" y="16649700"/>
        <a:ext cx="4667250" cy="2552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47625</xdr:colOff>
      <xdr:row>118</xdr:row>
      <xdr:rowOff>28575</xdr:rowOff>
    </xdr:from>
    <xdr:to>
      <xdr:col>6</xdr:col>
      <xdr:colOff>257175</xdr:colOff>
      <xdr:row>134</xdr:row>
      <xdr:rowOff>9525</xdr:rowOff>
    </xdr:to>
    <xdr:graphicFrame>
      <xdr:nvGraphicFramePr>
        <xdr:cNvPr id="8" name="Chart 24"/>
        <xdr:cNvGraphicFramePr/>
      </xdr:nvGraphicFramePr>
      <xdr:xfrm>
        <a:off x="47625" y="19278600"/>
        <a:ext cx="4743450" cy="25717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138</xdr:row>
      <xdr:rowOff>19050</xdr:rowOff>
    </xdr:from>
    <xdr:to>
      <xdr:col>6</xdr:col>
      <xdr:colOff>142875</xdr:colOff>
      <xdr:row>154</xdr:row>
      <xdr:rowOff>9525</xdr:rowOff>
    </xdr:to>
    <xdr:graphicFrame>
      <xdr:nvGraphicFramePr>
        <xdr:cNvPr id="9" name="Chart 25"/>
        <xdr:cNvGraphicFramePr/>
      </xdr:nvGraphicFramePr>
      <xdr:xfrm>
        <a:off x="0" y="22507575"/>
        <a:ext cx="4676775" cy="25812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28575</xdr:colOff>
      <xdr:row>172</xdr:row>
      <xdr:rowOff>19050</xdr:rowOff>
    </xdr:from>
    <xdr:to>
      <xdr:col>6</xdr:col>
      <xdr:colOff>257175</xdr:colOff>
      <xdr:row>187</xdr:row>
      <xdr:rowOff>133350</xdr:rowOff>
    </xdr:to>
    <xdr:graphicFrame>
      <xdr:nvGraphicFramePr>
        <xdr:cNvPr id="10" name="Chart 26"/>
        <xdr:cNvGraphicFramePr/>
      </xdr:nvGraphicFramePr>
      <xdr:xfrm>
        <a:off x="28575" y="28013025"/>
        <a:ext cx="4762500" cy="25431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19050</xdr:colOff>
      <xdr:row>154</xdr:row>
      <xdr:rowOff>152400</xdr:rowOff>
    </xdr:from>
    <xdr:to>
      <xdr:col>6</xdr:col>
      <xdr:colOff>247650</xdr:colOff>
      <xdr:row>170</xdr:row>
      <xdr:rowOff>104775</xdr:rowOff>
    </xdr:to>
    <xdr:graphicFrame>
      <xdr:nvGraphicFramePr>
        <xdr:cNvPr id="11" name="Chart 26"/>
        <xdr:cNvGraphicFramePr/>
      </xdr:nvGraphicFramePr>
      <xdr:xfrm>
        <a:off x="19050" y="25231725"/>
        <a:ext cx="4762500" cy="25431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2238375</xdr:colOff>
      <xdr:row>3</xdr:row>
      <xdr:rowOff>85725</xdr:rowOff>
    </xdr:to>
    <xdr:pic>
      <xdr:nvPicPr>
        <xdr:cNvPr id="1" name="Picture 297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38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0</xdr:col>
      <xdr:colOff>2295525</xdr:colOff>
      <xdr:row>3</xdr:row>
      <xdr:rowOff>257175</xdr:rowOff>
    </xdr:to>
    <xdr:pic>
      <xdr:nvPicPr>
        <xdr:cNvPr id="1" name="Picture 105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2238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1</xdr:col>
      <xdr:colOff>133350</xdr:colOff>
      <xdr:row>3</xdr:row>
      <xdr:rowOff>114300</xdr:rowOff>
    </xdr:to>
    <xdr:pic>
      <xdr:nvPicPr>
        <xdr:cNvPr id="1" name="Picture 297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2238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123825</xdr:rowOff>
    </xdr:from>
    <xdr:to>
      <xdr:col>8</xdr:col>
      <xdr:colOff>504825</xdr:colOff>
      <xdr:row>48</xdr:row>
      <xdr:rowOff>142875</xdr:rowOff>
    </xdr:to>
    <xdr:graphicFrame>
      <xdr:nvGraphicFramePr>
        <xdr:cNvPr id="1" name="Chart 13"/>
        <xdr:cNvGraphicFramePr/>
      </xdr:nvGraphicFramePr>
      <xdr:xfrm>
        <a:off x="0" y="5591175"/>
        <a:ext cx="4162425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8</xdr:col>
      <xdr:colOff>495300</xdr:colOff>
      <xdr:row>64</xdr:row>
      <xdr:rowOff>76200</xdr:rowOff>
    </xdr:to>
    <xdr:graphicFrame>
      <xdr:nvGraphicFramePr>
        <xdr:cNvPr id="2" name="Chart 14"/>
        <xdr:cNvGraphicFramePr/>
      </xdr:nvGraphicFramePr>
      <xdr:xfrm>
        <a:off x="0" y="7905750"/>
        <a:ext cx="4152900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</xdr:row>
      <xdr:rowOff>28575</xdr:rowOff>
    </xdr:from>
    <xdr:to>
      <xdr:col>8</xdr:col>
      <xdr:colOff>504825</xdr:colOff>
      <xdr:row>19</xdr:row>
      <xdr:rowOff>38100</xdr:rowOff>
    </xdr:to>
    <xdr:graphicFrame>
      <xdr:nvGraphicFramePr>
        <xdr:cNvPr id="3" name="Chart 16"/>
        <xdr:cNvGraphicFramePr/>
      </xdr:nvGraphicFramePr>
      <xdr:xfrm>
        <a:off x="0" y="514350"/>
        <a:ext cx="4162425" cy="2600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9525</xdr:colOff>
      <xdr:row>19</xdr:row>
      <xdr:rowOff>76200</xdr:rowOff>
    </xdr:from>
    <xdr:to>
      <xdr:col>8</xdr:col>
      <xdr:colOff>495300</xdr:colOff>
      <xdr:row>34</xdr:row>
      <xdr:rowOff>95250</xdr:rowOff>
    </xdr:to>
    <xdr:graphicFrame>
      <xdr:nvGraphicFramePr>
        <xdr:cNvPr id="4" name="Chart 18"/>
        <xdr:cNvGraphicFramePr/>
      </xdr:nvGraphicFramePr>
      <xdr:xfrm>
        <a:off x="9525" y="3152775"/>
        <a:ext cx="4143375" cy="2409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352425</xdr:colOff>
      <xdr:row>3</xdr:row>
      <xdr:rowOff>38100</xdr:rowOff>
    </xdr:to>
    <xdr:pic>
      <xdr:nvPicPr>
        <xdr:cNvPr id="5" name="Picture 788" descr="tim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0"/>
          <a:ext cx="15716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38100</xdr:rowOff>
    </xdr:from>
    <xdr:to>
      <xdr:col>11</xdr:col>
      <xdr:colOff>457200</xdr:colOff>
      <xdr:row>20</xdr:row>
      <xdr:rowOff>152400</xdr:rowOff>
    </xdr:to>
    <xdr:graphicFrame>
      <xdr:nvGraphicFramePr>
        <xdr:cNvPr id="1" name="Chart 3"/>
        <xdr:cNvGraphicFramePr/>
      </xdr:nvGraphicFramePr>
      <xdr:xfrm>
        <a:off x="76200" y="38100"/>
        <a:ext cx="708660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23</xdr:row>
      <xdr:rowOff>0</xdr:rowOff>
    </xdr:from>
    <xdr:to>
      <xdr:col>13</xdr:col>
      <xdr:colOff>9525</xdr:colOff>
      <xdr:row>46</xdr:row>
      <xdr:rowOff>38100</xdr:rowOff>
    </xdr:to>
    <xdr:graphicFrame>
      <xdr:nvGraphicFramePr>
        <xdr:cNvPr id="2" name="Chart 6"/>
        <xdr:cNvGraphicFramePr/>
      </xdr:nvGraphicFramePr>
      <xdr:xfrm>
        <a:off x="114300" y="3724275"/>
        <a:ext cx="782002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7</xdr:col>
      <xdr:colOff>295275</xdr:colOff>
      <xdr:row>17</xdr:row>
      <xdr:rowOff>152400</xdr:rowOff>
    </xdr:to>
    <xdr:graphicFrame>
      <xdr:nvGraphicFramePr>
        <xdr:cNvPr id="1" name="Chart 11"/>
        <xdr:cNvGraphicFramePr/>
      </xdr:nvGraphicFramePr>
      <xdr:xfrm>
        <a:off x="0" y="542925"/>
        <a:ext cx="465772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7</xdr:col>
      <xdr:colOff>323850</xdr:colOff>
      <xdr:row>33</xdr:row>
      <xdr:rowOff>114300</xdr:rowOff>
    </xdr:to>
    <xdr:graphicFrame>
      <xdr:nvGraphicFramePr>
        <xdr:cNvPr id="2" name="Chart 12"/>
        <xdr:cNvGraphicFramePr/>
      </xdr:nvGraphicFramePr>
      <xdr:xfrm>
        <a:off x="19050" y="2990850"/>
        <a:ext cx="4667250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34</xdr:row>
      <xdr:rowOff>9525</xdr:rowOff>
    </xdr:from>
    <xdr:to>
      <xdr:col>7</xdr:col>
      <xdr:colOff>342900</xdr:colOff>
      <xdr:row>49</xdr:row>
      <xdr:rowOff>28575</xdr:rowOff>
    </xdr:to>
    <xdr:graphicFrame>
      <xdr:nvGraphicFramePr>
        <xdr:cNvPr id="3" name="Chart 13"/>
        <xdr:cNvGraphicFramePr/>
      </xdr:nvGraphicFramePr>
      <xdr:xfrm>
        <a:off x="47625" y="5572125"/>
        <a:ext cx="4657725" cy="2447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76200</xdr:colOff>
      <xdr:row>49</xdr:row>
      <xdr:rowOff>19050</xdr:rowOff>
    </xdr:from>
    <xdr:to>
      <xdr:col>7</xdr:col>
      <xdr:colOff>400050</xdr:colOff>
      <xdr:row>63</xdr:row>
      <xdr:rowOff>57150</xdr:rowOff>
    </xdr:to>
    <xdr:graphicFrame>
      <xdr:nvGraphicFramePr>
        <xdr:cNvPr id="4" name="Chart 14"/>
        <xdr:cNvGraphicFramePr/>
      </xdr:nvGraphicFramePr>
      <xdr:xfrm>
        <a:off x="76200" y="8010525"/>
        <a:ext cx="4686300" cy="2305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57150</xdr:rowOff>
    </xdr:from>
    <xdr:to>
      <xdr:col>6</xdr:col>
      <xdr:colOff>447675</xdr:colOff>
      <xdr:row>16</xdr:row>
      <xdr:rowOff>19050</xdr:rowOff>
    </xdr:to>
    <xdr:graphicFrame>
      <xdr:nvGraphicFramePr>
        <xdr:cNvPr id="1" name="Chart 12"/>
        <xdr:cNvGraphicFramePr/>
      </xdr:nvGraphicFramePr>
      <xdr:xfrm>
        <a:off x="9525" y="57150"/>
        <a:ext cx="472440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6</xdr:col>
      <xdr:colOff>447675</xdr:colOff>
      <xdr:row>32</xdr:row>
      <xdr:rowOff>133350</xdr:rowOff>
    </xdr:to>
    <xdr:graphicFrame>
      <xdr:nvGraphicFramePr>
        <xdr:cNvPr id="2" name="Chart 13"/>
        <xdr:cNvGraphicFramePr/>
      </xdr:nvGraphicFramePr>
      <xdr:xfrm>
        <a:off x="0" y="2752725"/>
        <a:ext cx="4733925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33</xdr:row>
      <xdr:rowOff>0</xdr:rowOff>
    </xdr:from>
    <xdr:to>
      <xdr:col>6</xdr:col>
      <xdr:colOff>400050</xdr:colOff>
      <xdr:row>47</xdr:row>
      <xdr:rowOff>104775</xdr:rowOff>
    </xdr:to>
    <xdr:graphicFrame>
      <xdr:nvGraphicFramePr>
        <xdr:cNvPr id="3" name="Chart 14"/>
        <xdr:cNvGraphicFramePr/>
      </xdr:nvGraphicFramePr>
      <xdr:xfrm>
        <a:off x="38100" y="5343525"/>
        <a:ext cx="4648200" cy="2371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66675</xdr:colOff>
      <xdr:row>49</xdr:row>
      <xdr:rowOff>19050</xdr:rowOff>
    </xdr:from>
    <xdr:to>
      <xdr:col>6</xdr:col>
      <xdr:colOff>428625</xdr:colOff>
      <xdr:row>64</xdr:row>
      <xdr:rowOff>133350</xdr:rowOff>
    </xdr:to>
    <xdr:graphicFrame>
      <xdr:nvGraphicFramePr>
        <xdr:cNvPr id="4" name="Chart 15"/>
        <xdr:cNvGraphicFramePr/>
      </xdr:nvGraphicFramePr>
      <xdr:xfrm>
        <a:off x="66675" y="7953375"/>
        <a:ext cx="4648200" cy="2543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</xdr:row>
      <xdr:rowOff>28575</xdr:rowOff>
    </xdr:from>
    <xdr:to>
      <xdr:col>7</xdr:col>
      <xdr:colOff>419100</xdr:colOff>
      <xdr:row>18</xdr:row>
      <xdr:rowOff>142875</xdr:rowOff>
    </xdr:to>
    <xdr:graphicFrame>
      <xdr:nvGraphicFramePr>
        <xdr:cNvPr id="1" name="Chart 10"/>
        <xdr:cNvGraphicFramePr/>
      </xdr:nvGraphicFramePr>
      <xdr:xfrm>
        <a:off x="190500" y="542925"/>
        <a:ext cx="4638675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</xdr:colOff>
      <xdr:row>22</xdr:row>
      <xdr:rowOff>9525</xdr:rowOff>
    </xdr:from>
    <xdr:to>
      <xdr:col>7</xdr:col>
      <xdr:colOff>419100</xdr:colOff>
      <xdr:row>38</xdr:row>
      <xdr:rowOff>9525</xdr:rowOff>
    </xdr:to>
    <xdr:graphicFrame>
      <xdr:nvGraphicFramePr>
        <xdr:cNvPr id="2" name="Chart 11"/>
        <xdr:cNvGraphicFramePr/>
      </xdr:nvGraphicFramePr>
      <xdr:xfrm>
        <a:off x="200025" y="3629025"/>
        <a:ext cx="4629150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6"/>
  <sheetViews>
    <sheetView tabSelected="1" zoomScale="70" zoomScaleNormal="70" zoomScalePageLayoutView="0" workbookViewId="0" topLeftCell="A1">
      <selection activeCell="E12" sqref="E12"/>
    </sheetView>
  </sheetViews>
  <sheetFormatPr defaultColWidth="9.140625" defaultRowHeight="12.75"/>
  <cols>
    <col min="1" max="1" width="44.00390625" style="75" customWidth="1"/>
    <col min="2" max="2" width="15.140625" style="75" customWidth="1"/>
    <col min="3" max="3" width="15.57421875" style="75" bestFit="1" customWidth="1"/>
    <col min="4" max="4" width="10.28125" style="75" customWidth="1"/>
    <col min="5" max="5" width="12.7109375" style="75" bestFit="1" customWidth="1"/>
    <col min="6" max="6" width="15.421875" style="75" customWidth="1"/>
    <col min="7" max="7" width="16.421875" style="75" customWidth="1"/>
    <col min="8" max="9" width="9.57421875" style="75" customWidth="1"/>
    <col min="10" max="10" width="17.421875" style="75" customWidth="1"/>
    <col min="11" max="11" width="16.7109375" style="75" customWidth="1"/>
    <col min="12" max="12" width="12.00390625" style="75" customWidth="1"/>
    <col min="13" max="13" width="14.421875" style="75" customWidth="1"/>
    <col min="14" max="16384" width="9.140625" style="75" customWidth="1"/>
  </cols>
  <sheetData>
    <row r="1" spans="2:6" ht="26.25">
      <c r="B1" s="76" t="s">
        <v>157</v>
      </c>
      <c r="D1" s="77"/>
      <c r="F1" s="77"/>
    </row>
    <row r="2" spans="4:6" ht="12.75">
      <c r="D2" s="77"/>
      <c r="F2" s="77"/>
    </row>
    <row r="3" spans="4:6" ht="12.75">
      <c r="D3" s="77"/>
      <c r="F3" s="77"/>
    </row>
    <row r="4" spans="2:6" ht="13.5" thickBot="1">
      <c r="B4" s="77"/>
      <c r="C4" s="77"/>
      <c r="D4" s="77"/>
      <c r="E4" s="77"/>
      <c r="F4" s="77"/>
    </row>
    <row r="5" spans="1:13" ht="27" thickBot="1">
      <c r="A5" s="172" t="s">
        <v>119</v>
      </c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4"/>
    </row>
    <row r="6" spans="1:13" ht="19.5" thickBot="1" thickTop="1">
      <c r="A6" s="78"/>
      <c r="B6" s="168" t="s">
        <v>25</v>
      </c>
      <c r="C6" s="169"/>
      <c r="D6" s="169"/>
      <c r="E6" s="171"/>
      <c r="F6" s="168" t="s">
        <v>158</v>
      </c>
      <c r="G6" s="169"/>
      <c r="H6" s="169"/>
      <c r="I6" s="170"/>
      <c r="J6" s="168" t="s">
        <v>120</v>
      </c>
      <c r="K6" s="169"/>
      <c r="L6" s="169"/>
      <c r="M6" s="171"/>
    </row>
    <row r="7" spans="1:13" ht="38.25" thickBot="1" thickTop="1">
      <c r="A7" s="79" t="s">
        <v>1</v>
      </c>
      <c r="B7" s="80">
        <v>2010</v>
      </c>
      <c r="C7" s="81">
        <v>2011</v>
      </c>
      <c r="D7" s="82" t="s">
        <v>142</v>
      </c>
      <c r="E7" s="83" t="s">
        <v>141</v>
      </c>
      <c r="F7" s="80">
        <v>2010</v>
      </c>
      <c r="G7" s="81">
        <v>2011</v>
      </c>
      <c r="H7" s="82" t="s">
        <v>142</v>
      </c>
      <c r="I7" s="83" t="s">
        <v>141</v>
      </c>
      <c r="J7" s="80" t="s">
        <v>115</v>
      </c>
      <c r="K7" s="81" t="s">
        <v>138</v>
      </c>
      <c r="L7" s="84" t="s">
        <v>139</v>
      </c>
      <c r="M7" s="83" t="s">
        <v>140</v>
      </c>
    </row>
    <row r="8" spans="1:13" ht="17.25" thickTop="1">
      <c r="A8" s="85" t="s">
        <v>2</v>
      </c>
      <c r="B8" s="86">
        <v>1116825.698</v>
      </c>
      <c r="C8" s="86">
        <v>1384045.246</v>
      </c>
      <c r="D8" s="87">
        <f aca="true" t="shared" si="0" ref="D8:D41">(C8-B8)/B8*100</f>
        <v>23.926701228180363</v>
      </c>
      <c r="E8" s="87">
        <f aca="true" t="shared" si="1" ref="E8:E41">C8/C$43*100</f>
        <v>12.489264837440391</v>
      </c>
      <c r="F8" s="86">
        <v>5785046.308</v>
      </c>
      <c r="G8" s="86">
        <v>6934636.873000001</v>
      </c>
      <c r="H8" s="87">
        <f aca="true" t="shared" si="2" ref="H8:H43">(G8-F8)/F8*100</f>
        <v>19.87176080872956</v>
      </c>
      <c r="I8" s="87">
        <f aca="true" t="shared" si="3" ref="I8:I43">G8/G$43*100</f>
        <v>12.742996210764554</v>
      </c>
      <c r="J8" s="86">
        <v>14046777.530000003</v>
      </c>
      <c r="K8" s="86">
        <v>16174512.809</v>
      </c>
      <c r="L8" s="87">
        <f aca="true" t="shared" si="4" ref="L8:L43">(K8-J8)/J8*100</f>
        <v>15.147497527142775</v>
      </c>
      <c r="M8" s="88">
        <f aca="true" t="shared" si="5" ref="M8:M43">K8/K$43*100</f>
        <v>13.129324724752903</v>
      </c>
    </row>
    <row r="9" spans="1:13" ht="15.75">
      <c r="A9" s="89" t="s">
        <v>78</v>
      </c>
      <c r="B9" s="90">
        <v>827944.374</v>
      </c>
      <c r="C9" s="90">
        <v>988274.532</v>
      </c>
      <c r="D9" s="91">
        <f t="shared" si="0"/>
        <v>19.36484660502084</v>
      </c>
      <c r="E9" s="91">
        <f t="shared" si="1"/>
        <v>8.91793270336876</v>
      </c>
      <c r="F9" s="90">
        <v>4284239.443</v>
      </c>
      <c r="G9" s="90">
        <v>5065465.003</v>
      </c>
      <c r="H9" s="91">
        <f t="shared" si="2"/>
        <v>18.234871565744083</v>
      </c>
      <c r="I9" s="91">
        <f t="shared" si="3"/>
        <v>9.308230916936932</v>
      </c>
      <c r="J9" s="90">
        <v>10462351.285999998</v>
      </c>
      <c r="K9" s="90">
        <v>11916504.645</v>
      </c>
      <c r="L9" s="91">
        <f t="shared" si="4"/>
        <v>13.898915446911534</v>
      </c>
      <c r="M9" s="92">
        <f t="shared" si="5"/>
        <v>9.672975063655365</v>
      </c>
    </row>
    <row r="10" spans="1:13" ht="14.25">
      <c r="A10" s="93" t="s">
        <v>155</v>
      </c>
      <c r="B10" s="94">
        <v>327539.98</v>
      </c>
      <c r="C10" s="94">
        <v>462513.484</v>
      </c>
      <c r="D10" s="95">
        <f t="shared" si="0"/>
        <v>41.20825311157436</v>
      </c>
      <c r="E10" s="95">
        <f t="shared" si="1"/>
        <v>4.173601556204651</v>
      </c>
      <c r="F10" s="94">
        <v>1665471.338</v>
      </c>
      <c r="G10" s="94">
        <v>2051767.9049999998</v>
      </c>
      <c r="H10" s="95">
        <f t="shared" si="2"/>
        <v>23.194428999534054</v>
      </c>
      <c r="I10" s="95">
        <f t="shared" si="3"/>
        <v>3.770301331938729</v>
      </c>
      <c r="J10" s="94">
        <v>3854462.063</v>
      </c>
      <c r="K10" s="94">
        <v>4488494.984</v>
      </c>
      <c r="L10" s="95">
        <f t="shared" si="4"/>
        <v>16.44932316460576</v>
      </c>
      <c r="M10" s="96">
        <f t="shared" si="5"/>
        <v>3.6434425485489497</v>
      </c>
    </row>
    <row r="11" spans="1:13" ht="14.25">
      <c r="A11" s="93" t="s">
        <v>4</v>
      </c>
      <c r="B11" s="94">
        <v>205157.693</v>
      </c>
      <c r="C11" s="94">
        <v>174365.185</v>
      </c>
      <c r="D11" s="95">
        <f t="shared" si="0"/>
        <v>-15.00919002827742</v>
      </c>
      <c r="E11" s="95">
        <f t="shared" si="1"/>
        <v>1.5734261435368484</v>
      </c>
      <c r="F11" s="94">
        <v>936609.1969999999</v>
      </c>
      <c r="G11" s="94">
        <v>1062923.305</v>
      </c>
      <c r="H11" s="95">
        <f t="shared" si="2"/>
        <v>13.486319417382362</v>
      </c>
      <c r="I11" s="95">
        <f t="shared" si="3"/>
        <v>1.95321368602372</v>
      </c>
      <c r="J11" s="94">
        <v>2077222.5559999999</v>
      </c>
      <c r="K11" s="94">
        <v>2305640.855</v>
      </c>
      <c r="L11" s="95">
        <f t="shared" si="4"/>
        <v>10.996332498904374</v>
      </c>
      <c r="M11" s="96">
        <f t="shared" si="5"/>
        <v>1.8715560611573978</v>
      </c>
    </row>
    <row r="12" spans="1:13" ht="14.25">
      <c r="A12" s="93" t="s">
        <v>5</v>
      </c>
      <c r="B12" s="94">
        <v>80874.468</v>
      </c>
      <c r="C12" s="94">
        <v>85249.159</v>
      </c>
      <c r="D12" s="95">
        <f t="shared" si="0"/>
        <v>5.409236200478014</v>
      </c>
      <c r="E12" s="95">
        <f t="shared" si="1"/>
        <v>0.7692662700133035</v>
      </c>
      <c r="F12" s="94">
        <v>408904.774</v>
      </c>
      <c r="G12" s="94">
        <v>433049.47699999996</v>
      </c>
      <c r="H12" s="95">
        <f t="shared" si="2"/>
        <v>5.90472514268077</v>
      </c>
      <c r="I12" s="95">
        <f t="shared" si="3"/>
        <v>0.7957659421173516</v>
      </c>
      <c r="J12" s="94">
        <v>1074620.131</v>
      </c>
      <c r="K12" s="94">
        <v>1143124.596</v>
      </c>
      <c r="L12" s="95">
        <f t="shared" si="4"/>
        <v>6.374760999149741</v>
      </c>
      <c r="M12" s="96">
        <f t="shared" si="5"/>
        <v>0.9279076408029305</v>
      </c>
    </row>
    <row r="13" spans="1:13" ht="14.25">
      <c r="A13" s="93" t="s">
        <v>6</v>
      </c>
      <c r="B13" s="94">
        <v>69408.252</v>
      </c>
      <c r="C13" s="94">
        <v>87145.011</v>
      </c>
      <c r="D13" s="95">
        <f t="shared" si="0"/>
        <v>25.554251099710747</v>
      </c>
      <c r="E13" s="95">
        <f t="shared" si="1"/>
        <v>0.7863739460730435</v>
      </c>
      <c r="F13" s="94">
        <v>395296.86299999995</v>
      </c>
      <c r="G13" s="94">
        <v>494410.8</v>
      </c>
      <c r="H13" s="95">
        <f t="shared" si="2"/>
        <v>25.073292069105047</v>
      </c>
      <c r="I13" s="95">
        <f t="shared" si="3"/>
        <v>0.908522690710913</v>
      </c>
      <c r="J13" s="94">
        <v>1112883.518</v>
      </c>
      <c r="K13" s="94">
        <v>1340801.654</v>
      </c>
      <c r="L13" s="95">
        <f t="shared" si="4"/>
        <v>20.479963294774954</v>
      </c>
      <c r="M13" s="96">
        <f t="shared" si="5"/>
        <v>1.088367885619187</v>
      </c>
    </row>
    <row r="14" spans="1:13" ht="14.25">
      <c r="A14" s="93" t="s">
        <v>7</v>
      </c>
      <c r="B14" s="94">
        <v>91379.236</v>
      </c>
      <c r="C14" s="94">
        <v>121291.557</v>
      </c>
      <c r="D14" s="95">
        <f t="shared" si="0"/>
        <v>32.734264707575356</v>
      </c>
      <c r="E14" s="95">
        <f t="shared" si="1"/>
        <v>1.094503508679728</v>
      </c>
      <c r="F14" s="94">
        <v>502070.365</v>
      </c>
      <c r="G14" s="94">
        <v>623940.36</v>
      </c>
      <c r="H14" s="95">
        <f t="shared" si="2"/>
        <v>24.27348903574502</v>
      </c>
      <c r="I14" s="95">
        <f t="shared" si="3"/>
        <v>1.1465444822611797</v>
      </c>
      <c r="J14" s="94">
        <v>1362620.515</v>
      </c>
      <c r="K14" s="94">
        <v>1670913.066</v>
      </c>
      <c r="L14" s="95">
        <f t="shared" si="4"/>
        <v>22.624975010008583</v>
      </c>
      <c r="M14" s="96">
        <f t="shared" si="5"/>
        <v>1.356328965787428</v>
      </c>
    </row>
    <row r="15" spans="1:13" ht="14.25">
      <c r="A15" s="93" t="s">
        <v>8</v>
      </c>
      <c r="B15" s="94">
        <v>14167.714</v>
      </c>
      <c r="C15" s="94">
        <v>15637.985</v>
      </c>
      <c r="D15" s="95">
        <f t="shared" si="0"/>
        <v>10.377616318341834</v>
      </c>
      <c r="E15" s="95">
        <f t="shared" si="1"/>
        <v>0.1411131151625084</v>
      </c>
      <c r="F15" s="94">
        <v>96404.33499999999</v>
      </c>
      <c r="G15" s="94">
        <v>77810.34899999999</v>
      </c>
      <c r="H15" s="95">
        <f t="shared" si="2"/>
        <v>-19.2874998826557</v>
      </c>
      <c r="I15" s="95">
        <f t="shared" si="3"/>
        <v>0.1429832593435159</v>
      </c>
      <c r="J15" s="94">
        <v>218708.557</v>
      </c>
      <c r="K15" s="94">
        <v>170654.836</v>
      </c>
      <c r="L15" s="95">
        <f t="shared" si="4"/>
        <v>-21.971577911329728</v>
      </c>
      <c r="M15" s="96">
        <f t="shared" si="5"/>
        <v>0.13852551753192358</v>
      </c>
    </row>
    <row r="16" spans="1:13" ht="14.25">
      <c r="A16" s="93" t="s">
        <v>154</v>
      </c>
      <c r="B16" s="94">
        <v>34850.171</v>
      </c>
      <c r="C16" s="94">
        <v>34263.676</v>
      </c>
      <c r="D16" s="95">
        <f t="shared" si="0"/>
        <v>-1.68290422448717</v>
      </c>
      <c r="E16" s="95">
        <f t="shared" si="1"/>
        <v>0.3091865133058303</v>
      </c>
      <c r="F16" s="94">
        <v>249002.158</v>
      </c>
      <c r="G16" s="94">
        <v>279999.474</v>
      </c>
      <c r="H16" s="95">
        <f t="shared" si="2"/>
        <v>12.448613397157784</v>
      </c>
      <c r="I16" s="95">
        <f t="shared" si="3"/>
        <v>0.5145232982696176</v>
      </c>
      <c r="J16" s="94">
        <v>707336.695</v>
      </c>
      <c r="K16" s="94">
        <v>729599.238</v>
      </c>
      <c r="L16" s="95">
        <f t="shared" si="4"/>
        <v>3.147375663862606</v>
      </c>
      <c r="M16" s="96">
        <f t="shared" si="5"/>
        <v>0.5922370230096912</v>
      </c>
    </row>
    <row r="17" spans="1:13" ht="14.25">
      <c r="A17" s="93" t="s">
        <v>168</v>
      </c>
      <c r="B17" s="94">
        <v>4566.862</v>
      </c>
      <c r="C17" s="94">
        <v>7808.475</v>
      </c>
      <c r="D17" s="95">
        <f t="shared" si="0"/>
        <v>70.98119014763311</v>
      </c>
      <c r="E17" s="95">
        <f t="shared" si="1"/>
        <v>0.07046165039284587</v>
      </c>
      <c r="F17" s="94">
        <v>30480.414000000004</v>
      </c>
      <c r="G17" s="94">
        <v>41563.333</v>
      </c>
      <c r="H17" s="95">
        <f t="shared" si="2"/>
        <v>36.36078893154139</v>
      </c>
      <c r="I17" s="95">
        <f t="shared" si="3"/>
        <v>0.07637622627190523</v>
      </c>
      <c r="J17" s="94">
        <v>54497.25600000001</v>
      </c>
      <c r="K17" s="94">
        <v>67275.417</v>
      </c>
      <c r="L17" s="95">
        <f t="shared" si="4"/>
        <v>23.447347514157393</v>
      </c>
      <c r="M17" s="96">
        <f t="shared" si="5"/>
        <v>0.054609422009587634</v>
      </c>
    </row>
    <row r="18" spans="1:13" ht="15.75">
      <c r="A18" s="89" t="s">
        <v>79</v>
      </c>
      <c r="B18" s="90">
        <v>65766.213</v>
      </c>
      <c r="C18" s="90">
        <v>113403.812</v>
      </c>
      <c r="D18" s="91">
        <f t="shared" si="0"/>
        <v>72.43476068783221</v>
      </c>
      <c r="E18" s="91">
        <f t="shared" si="1"/>
        <v>1.0233265463947852</v>
      </c>
      <c r="F18" s="90">
        <v>375870.84699999995</v>
      </c>
      <c r="G18" s="90">
        <v>527715.2390000001</v>
      </c>
      <c r="H18" s="91">
        <f t="shared" si="2"/>
        <v>40.39802320715768</v>
      </c>
      <c r="I18" s="91">
        <f t="shared" si="3"/>
        <v>0.9697224835408784</v>
      </c>
      <c r="J18" s="90">
        <v>866925.188</v>
      </c>
      <c r="K18" s="90">
        <v>1113977.0720000002</v>
      </c>
      <c r="L18" s="91">
        <f t="shared" si="4"/>
        <v>28.497485990682765</v>
      </c>
      <c r="M18" s="92">
        <f t="shared" si="5"/>
        <v>0.9042477437761968</v>
      </c>
    </row>
    <row r="19" spans="1:13" ht="14.25">
      <c r="A19" s="93" t="s">
        <v>114</v>
      </c>
      <c r="B19" s="94">
        <v>65766.213</v>
      </c>
      <c r="C19" s="94">
        <v>113403.812</v>
      </c>
      <c r="D19" s="95">
        <f t="shared" si="0"/>
        <v>72.43476068783221</v>
      </c>
      <c r="E19" s="95">
        <f t="shared" si="1"/>
        <v>1.0233265463947852</v>
      </c>
      <c r="F19" s="94">
        <v>375870.84699999995</v>
      </c>
      <c r="G19" s="94">
        <v>527715.2390000001</v>
      </c>
      <c r="H19" s="95">
        <f t="shared" si="2"/>
        <v>40.39802320715768</v>
      </c>
      <c r="I19" s="95">
        <f t="shared" si="3"/>
        <v>0.9697224835408784</v>
      </c>
      <c r="J19" s="94">
        <v>866925.188</v>
      </c>
      <c r="K19" s="94">
        <v>1113977.0720000002</v>
      </c>
      <c r="L19" s="95">
        <f t="shared" si="4"/>
        <v>28.497485990682765</v>
      </c>
      <c r="M19" s="96">
        <f t="shared" si="5"/>
        <v>0.9042477437761968</v>
      </c>
    </row>
    <row r="20" spans="1:13" ht="15.75">
      <c r="A20" s="89" t="s">
        <v>80</v>
      </c>
      <c r="B20" s="90">
        <v>223115.11</v>
      </c>
      <c r="C20" s="90">
        <v>282366.902</v>
      </c>
      <c r="D20" s="91">
        <f t="shared" si="0"/>
        <v>26.556602105523027</v>
      </c>
      <c r="E20" s="91">
        <f t="shared" si="1"/>
        <v>2.5480055876768475</v>
      </c>
      <c r="F20" s="90">
        <v>1124936.0180000002</v>
      </c>
      <c r="G20" s="90">
        <v>1341456.6300000001</v>
      </c>
      <c r="H20" s="91">
        <f t="shared" si="2"/>
        <v>19.24737127583019</v>
      </c>
      <c r="I20" s="91">
        <f t="shared" si="3"/>
        <v>2.465042808449155</v>
      </c>
      <c r="J20" s="90">
        <v>2717501.0560000003</v>
      </c>
      <c r="K20" s="90">
        <v>3144031.092</v>
      </c>
      <c r="L20" s="91">
        <f t="shared" si="4"/>
        <v>15.695671398480581</v>
      </c>
      <c r="M20" s="92">
        <f t="shared" si="5"/>
        <v>2.5521019173213397</v>
      </c>
    </row>
    <row r="21" spans="1:13" ht="14.25">
      <c r="A21" s="93" t="s">
        <v>9</v>
      </c>
      <c r="B21" s="94">
        <v>223115.11</v>
      </c>
      <c r="C21" s="94">
        <v>282366.902</v>
      </c>
      <c r="D21" s="95">
        <f t="shared" si="0"/>
        <v>26.556602105523027</v>
      </c>
      <c r="E21" s="95">
        <f t="shared" si="1"/>
        <v>2.5480055876768475</v>
      </c>
      <c r="F21" s="94">
        <v>1124936.0180000002</v>
      </c>
      <c r="G21" s="94">
        <v>1341456.6300000001</v>
      </c>
      <c r="H21" s="95">
        <f t="shared" si="2"/>
        <v>19.24737127583019</v>
      </c>
      <c r="I21" s="95">
        <f t="shared" si="3"/>
        <v>2.465042808449155</v>
      </c>
      <c r="J21" s="94">
        <v>2717501.0560000003</v>
      </c>
      <c r="K21" s="94">
        <v>3144031.092</v>
      </c>
      <c r="L21" s="95">
        <f t="shared" si="4"/>
        <v>15.695671398480581</v>
      </c>
      <c r="M21" s="96">
        <f t="shared" si="5"/>
        <v>2.5521019173213397</v>
      </c>
    </row>
    <row r="22" spans="1:13" ht="16.5">
      <c r="A22" s="97" t="s">
        <v>10</v>
      </c>
      <c r="B22" s="98">
        <v>7648994.353</v>
      </c>
      <c r="C22" s="98">
        <v>9374601.09</v>
      </c>
      <c r="D22" s="99">
        <f t="shared" si="0"/>
        <v>22.559916472198758</v>
      </c>
      <c r="E22" s="99">
        <f t="shared" si="1"/>
        <v>84.593965476738</v>
      </c>
      <c r="F22" s="98">
        <v>36928057.228</v>
      </c>
      <c r="G22" s="98">
        <v>45862161.235</v>
      </c>
      <c r="H22" s="99">
        <f t="shared" si="2"/>
        <v>24.193268418750943</v>
      </c>
      <c r="I22" s="99">
        <f t="shared" si="3"/>
        <v>84.27569569078976</v>
      </c>
      <c r="J22" s="98">
        <v>88193337.486</v>
      </c>
      <c r="K22" s="98">
        <v>102411368.492</v>
      </c>
      <c r="L22" s="99">
        <f t="shared" si="4"/>
        <v>16.12143435240445</v>
      </c>
      <c r="M22" s="100">
        <f t="shared" si="5"/>
        <v>83.13030063505981</v>
      </c>
    </row>
    <row r="23" spans="1:13" ht="15.75">
      <c r="A23" s="89" t="s">
        <v>81</v>
      </c>
      <c r="B23" s="90">
        <v>691262.787</v>
      </c>
      <c r="C23" s="90">
        <v>946492.076</v>
      </c>
      <c r="D23" s="91">
        <f t="shared" si="0"/>
        <v>36.92217978457445</v>
      </c>
      <c r="E23" s="91">
        <f t="shared" si="1"/>
        <v>8.540898672110867</v>
      </c>
      <c r="F23" s="90">
        <v>3461839.62</v>
      </c>
      <c r="G23" s="90">
        <v>4553501.3610000005</v>
      </c>
      <c r="H23" s="91">
        <f t="shared" si="2"/>
        <v>31.534151226797746</v>
      </c>
      <c r="I23" s="91">
        <f t="shared" si="3"/>
        <v>8.367453357919212</v>
      </c>
      <c r="J23" s="90">
        <v>8336229.581</v>
      </c>
      <c r="K23" s="90">
        <v>10230475.813000001</v>
      </c>
      <c r="L23" s="91">
        <f t="shared" si="4"/>
        <v>22.72305739176596</v>
      </c>
      <c r="M23" s="92">
        <f t="shared" si="5"/>
        <v>8.304376188868456</v>
      </c>
    </row>
    <row r="24" spans="1:13" ht="14.25">
      <c r="A24" s="93" t="s">
        <v>11</v>
      </c>
      <c r="B24" s="94">
        <v>510137.083</v>
      </c>
      <c r="C24" s="94">
        <v>697940.732</v>
      </c>
      <c r="D24" s="95">
        <f t="shared" si="0"/>
        <v>36.81434956572251</v>
      </c>
      <c r="E24" s="95">
        <f t="shared" si="1"/>
        <v>6.2980358972924835</v>
      </c>
      <c r="F24" s="94">
        <v>2574277.659</v>
      </c>
      <c r="G24" s="94">
        <v>3426019.6619999995</v>
      </c>
      <c r="H24" s="95">
        <f t="shared" si="2"/>
        <v>33.0866408299898</v>
      </c>
      <c r="I24" s="95">
        <f t="shared" si="3"/>
        <v>6.295608028280799</v>
      </c>
      <c r="J24" s="94">
        <v>6025293.605999999</v>
      </c>
      <c r="K24" s="94">
        <v>7376766.841</v>
      </c>
      <c r="L24" s="95">
        <f t="shared" si="4"/>
        <v>22.42999799469028</v>
      </c>
      <c r="M24" s="96">
        <f t="shared" si="5"/>
        <v>5.987937220612124</v>
      </c>
    </row>
    <row r="25" spans="1:13" ht="14.25">
      <c r="A25" s="93" t="s">
        <v>12</v>
      </c>
      <c r="B25" s="94">
        <v>85358.602</v>
      </c>
      <c r="C25" s="94">
        <v>113295.481</v>
      </c>
      <c r="D25" s="95">
        <f t="shared" si="0"/>
        <v>32.72883850651631</v>
      </c>
      <c r="E25" s="95">
        <f t="shared" si="1"/>
        <v>1.022348995586374</v>
      </c>
      <c r="F25" s="94">
        <v>431679.97500000003</v>
      </c>
      <c r="G25" s="94">
        <v>531116.863</v>
      </c>
      <c r="H25" s="95">
        <f t="shared" si="2"/>
        <v>23.03486234217836</v>
      </c>
      <c r="I25" s="95">
        <f t="shared" si="3"/>
        <v>0.9759732624261025</v>
      </c>
      <c r="J25" s="94">
        <v>1144364.676</v>
      </c>
      <c r="K25" s="94">
        <v>1427841.495</v>
      </c>
      <c r="L25" s="95">
        <f t="shared" si="4"/>
        <v>24.771545727089546</v>
      </c>
      <c r="M25" s="96">
        <f t="shared" si="5"/>
        <v>1.1590206681774342</v>
      </c>
    </row>
    <row r="26" spans="1:13" ht="14.25">
      <c r="A26" s="93" t="s">
        <v>13</v>
      </c>
      <c r="B26" s="94">
        <v>95767.101</v>
      </c>
      <c r="C26" s="94">
        <v>135255.863</v>
      </c>
      <c r="D26" s="95">
        <f t="shared" si="0"/>
        <v>41.23416245000464</v>
      </c>
      <c r="E26" s="95">
        <f t="shared" si="1"/>
        <v>1.2205137792320087</v>
      </c>
      <c r="F26" s="94">
        <v>455881.985</v>
      </c>
      <c r="G26" s="94">
        <v>596364.836</v>
      </c>
      <c r="H26" s="95">
        <f t="shared" si="2"/>
        <v>30.81561799376653</v>
      </c>
      <c r="I26" s="95">
        <f t="shared" si="3"/>
        <v>1.0958720672123108</v>
      </c>
      <c r="J26" s="94">
        <v>1166571.298</v>
      </c>
      <c r="K26" s="94">
        <v>1425867.4759999998</v>
      </c>
      <c r="L26" s="95">
        <f t="shared" si="4"/>
        <v>22.227203638949796</v>
      </c>
      <c r="M26" s="96">
        <f t="shared" si="5"/>
        <v>1.1574182992671684</v>
      </c>
    </row>
    <row r="27" spans="1:13" ht="15.75">
      <c r="A27" s="89" t="s">
        <v>82</v>
      </c>
      <c r="B27" s="90">
        <v>1038219.503</v>
      </c>
      <c r="C27" s="90">
        <v>1462199.057</v>
      </c>
      <c r="D27" s="91">
        <f t="shared" si="0"/>
        <v>40.83717872520066</v>
      </c>
      <c r="E27" s="91">
        <f t="shared" si="1"/>
        <v>13.194504529896415</v>
      </c>
      <c r="F27" s="90">
        <v>4810124.982000001</v>
      </c>
      <c r="G27" s="90">
        <v>6825421.291</v>
      </c>
      <c r="H27" s="91">
        <f t="shared" si="2"/>
        <v>41.89696352052083</v>
      </c>
      <c r="I27" s="91">
        <f t="shared" si="3"/>
        <v>12.542303114201536</v>
      </c>
      <c r="J27" s="90">
        <v>11226116.558</v>
      </c>
      <c r="K27" s="90">
        <v>14695780.204</v>
      </c>
      <c r="L27" s="91">
        <f t="shared" si="4"/>
        <v>30.907069493478883</v>
      </c>
      <c r="M27" s="92">
        <f t="shared" si="5"/>
        <v>11.928994255366412</v>
      </c>
    </row>
    <row r="28" spans="1:13" ht="15">
      <c r="A28" s="93" t="s">
        <v>14</v>
      </c>
      <c r="B28" s="94">
        <v>1038219.503</v>
      </c>
      <c r="C28" s="94">
        <v>1462199.057</v>
      </c>
      <c r="D28" s="95">
        <f t="shared" si="0"/>
        <v>40.83717872520066</v>
      </c>
      <c r="E28" s="95">
        <f t="shared" si="1"/>
        <v>13.194504529896415</v>
      </c>
      <c r="F28" s="94">
        <v>4810124.982000001</v>
      </c>
      <c r="G28" s="101">
        <v>6825421.291</v>
      </c>
      <c r="H28" s="95">
        <f t="shared" si="2"/>
        <v>41.89696352052083</v>
      </c>
      <c r="I28" s="95">
        <f t="shared" si="3"/>
        <v>12.542303114201536</v>
      </c>
      <c r="J28" s="94">
        <v>11226116.558</v>
      </c>
      <c r="K28" s="94">
        <v>14695780.204</v>
      </c>
      <c r="L28" s="95">
        <f t="shared" si="4"/>
        <v>30.907069493478883</v>
      </c>
      <c r="M28" s="96">
        <f t="shared" si="5"/>
        <v>11.928994255366412</v>
      </c>
    </row>
    <row r="29" spans="1:13" ht="15.75">
      <c r="A29" s="89" t="s">
        <v>83</v>
      </c>
      <c r="B29" s="90">
        <v>5919512.063</v>
      </c>
      <c r="C29" s="90">
        <v>6965909.957</v>
      </c>
      <c r="D29" s="91">
        <f t="shared" si="0"/>
        <v>17.677097079344193</v>
      </c>
      <c r="E29" s="91">
        <f t="shared" si="1"/>
        <v>62.85856227473074</v>
      </c>
      <c r="F29" s="90">
        <v>28656092.625</v>
      </c>
      <c r="G29" s="90">
        <v>34483238.583</v>
      </c>
      <c r="H29" s="91">
        <f t="shared" si="2"/>
        <v>20.33475405825674</v>
      </c>
      <c r="I29" s="91">
        <f t="shared" si="3"/>
        <v>63.36593921866902</v>
      </c>
      <c r="J29" s="90">
        <v>68630991.349</v>
      </c>
      <c r="K29" s="90">
        <v>77485112.475</v>
      </c>
      <c r="L29" s="91">
        <f t="shared" si="4"/>
        <v>12.901053812519345</v>
      </c>
      <c r="M29" s="92">
        <f t="shared" si="5"/>
        <v>62.89693019082495</v>
      </c>
    </row>
    <row r="30" spans="1:13" ht="14.25">
      <c r="A30" s="93" t="s">
        <v>15</v>
      </c>
      <c r="B30" s="94">
        <v>1053887.793</v>
      </c>
      <c r="C30" s="94">
        <v>1297528.058</v>
      </c>
      <c r="D30" s="95">
        <f t="shared" si="0"/>
        <v>23.1182357949562</v>
      </c>
      <c r="E30" s="95">
        <f t="shared" si="1"/>
        <v>11.70855620306196</v>
      </c>
      <c r="F30" s="94">
        <v>5783055.069</v>
      </c>
      <c r="G30" s="94">
        <v>6717731.451</v>
      </c>
      <c r="H30" s="95">
        <f t="shared" si="2"/>
        <v>16.16232892213533</v>
      </c>
      <c r="I30" s="95">
        <f t="shared" si="3"/>
        <v>12.34441370078454</v>
      </c>
      <c r="J30" s="94">
        <v>14021917.167</v>
      </c>
      <c r="K30" s="94">
        <v>15565481.599</v>
      </c>
      <c r="L30" s="95">
        <f t="shared" si="4"/>
        <v>11.008226718331462</v>
      </c>
      <c r="M30" s="96">
        <f t="shared" si="5"/>
        <v>12.634956293504088</v>
      </c>
    </row>
    <row r="31" spans="1:13" ht="14.25">
      <c r="A31" s="93" t="s">
        <v>126</v>
      </c>
      <c r="B31" s="94">
        <v>1407546.378</v>
      </c>
      <c r="C31" s="94">
        <v>1676935.443</v>
      </c>
      <c r="D31" s="95">
        <f t="shared" si="0"/>
        <v>19.13891216734032</v>
      </c>
      <c r="E31" s="95">
        <f t="shared" si="1"/>
        <v>15.1322299061005</v>
      </c>
      <c r="F31" s="94">
        <v>7338128.165999999</v>
      </c>
      <c r="G31" s="94">
        <v>8543869.168</v>
      </c>
      <c r="H31" s="95">
        <f t="shared" si="2"/>
        <v>16.43117937877675</v>
      </c>
      <c r="I31" s="95">
        <f t="shared" si="3"/>
        <v>15.700100009128782</v>
      </c>
      <c r="J31" s="94">
        <v>17125468.463</v>
      </c>
      <c r="K31" s="94">
        <v>18583769.03</v>
      </c>
      <c r="L31" s="95">
        <f t="shared" si="4"/>
        <v>8.515390806100845</v>
      </c>
      <c r="M31" s="96">
        <f t="shared" si="5"/>
        <v>15.08498840650776</v>
      </c>
    </row>
    <row r="32" spans="1:13" ht="14.25">
      <c r="A32" s="93" t="s">
        <v>127</v>
      </c>
      <c r="B32" s="94">
        <v>165025.02</v>
      </c>
      <c r="C32" s="94">
        <v>84396.595</v>
      </c>
      <c r="D32" s="95">
        <f t="shared" si="0"/>
        <v>-48.858303425747195</v>
      </c>
      <c r="E32" s="95">
        <f t="shared" si="1"/>
        <v>0.7615729539041367</v>
      </c>
      <c r="F32" s="94">
        <v>463851.02800000005</v>
      </c>
      <c r="G32" s="94">
        <v>618043.9400000001</v>
      </c>
      <c r="H32" s="95">
        <f t="shared" si="2"/>
        <v>33.241903691544685</v>
      </c>
      <c r="I32" s="95">
        <f t="shared" si="3"/>
        <v>1.135709299526576</v>
      </c>
      <c r="J32" s="94">
        <v>1620605.263</v>
      </c>
      <c r="K32" s="94">
        <v>1273414.3820000002</v>
      </c>
      <c r="L32" s="95">
        <f t="shared" si="4"/>
        <v>-21.42353162282676</v>
      </c>
      <c r="M32" s="96">
        <f t="shared" si="5"/>
        <v>1.0336676676372922</v>
      </c>
    </row>
    <row r="33" spans="1:13" ht="14.25">
      <c r="A33" s="93" t="s">
        <v>152</v>
      </c>
      <c r="B33" s="94">
        <v>773813.438</v>
      </c>
      <c r="C33" s="94">
        <v>845237.72</v>
      </c>
      <c r="D33" s="95">
        <f t="shared" si="0"/>
        <v>9.230168215300496</v>
      </c>
      <c r="E33" s="95">
        <f t="shared" si="1"/>
        <v>7.627205661218886</v>
      </c>
      <c r="F33" s="94">
        <v>3725405.3330000006</v>
      </c>
      <c r="G33" s="94">
        <v>4081980.4459999995</v>
      </c>
      <c r="H33" s="95">
        <f t="shared" si="2"/>
        <v>9.571444745660886</v>
      </c>
      <c r="I33" s="95">
        <f t="shared" si="3"/>
        <v>7.500992814536518</v>
      </c>
      <c r="J33" s="94">
        <v>9332656.332000002</v>
      </c>
      <c r="K33" s="94">
        <v>9969050.127</v>
      </c>
      <c r="L33" s="95">
        <f t="shared" si="4"/>
        <v>6.8189995684071</v>
      </c>
      <c r="M33" s="96">
        <f t="shared" si="5"/>
        <v>8.092169319739426</v>
      </c>
    </row>
    <row r="34" spans="1:13" ht="14.25">
      <c r="A34" s="93" t="s">
        <v>32</v>
      </c>
      <c r="B34" s="94">
        <v>536199.813</v>
      </c>
      <c r="C34" s="94">
        <v>718380.007</v>
      </c>
      <c r="D34" s="95">
        <f t="shared" si="0"/>
        <v>33.97617634006897</v>
      </c>
      <c r="E34" s="95">
        <f t="shared" si="1"/>
        <v>6.4824746064300856</v>
      </c>
      <c r="F34" s="94">
        <v>2482199.673</v>
      </c>
      <c r="G34" s="94">
        <v>3265746.1230000006</v>
      </c>
      <c r="H34" s="95">
        <f t="shared" si="2"/>
        <v>31.566616437951673</v>
      </c>
      <c r="I34" s="95">
        <f t="shared" si="3"/>
        <v>6.001091511040399</v>
      </c>
      <c r="J34" s="94">
        <v>5873331.769</v>
      </c>
      <c r="K34" s="94">
        <v>7133141.805000001</v>
      </c>
      <c r="L34" s="95">
        <f t="shared" si="4"/>
        <v>21.449665803818483</v>
      </c>
      <c r="M34" s="96">
        <f t="shared" si="5"/>
        <v>5.790179659287384</v>
      </c>
    </row>
    <row r="35" spans="1:13" ht="14.25">
      <c r="A35" s="93" t="s">
        <v>16</v>
      </c>
      <c r="B35" s="94">
        <v>440666.591</v>
      </c>
      <c r="C35" s="94">
        <v>595002.792</v>
      </c>
      <c r="D35" s="95">
        <f t="shared" si="0"/>
        <v>35.02334965983387</v>
      </c>
      <c r="E35" s="95">
        <f t="shared" si="1"/>
        <v>5.369150661642791</v>
      </c>
      <c r="F35" s="94">
        <v>2255845.7180000003</v>
      </c>
      <c r="G35" s="94">
        <v>2865860.473</v>
      </c>
      <c r="H35" s="95">
        <f t="shared" si="2"/>
        <v>27.041510424783393</v>
      </c>
      <c r="I35" s="95">
        <f t="shared" si="3"/>
        <v>5.2662669750175555</v>
      </c>
      <c r="J35" s="94">
        <v>5825969.127</v>
      </c>
      <c r="K35" s="94">
        <v>6409295.797</v>
      </c>
      <c r="L35" s="95">
        <f t="shared" si="4"/>
        <v>10.012525938330464</v>
      </c>
      <c r="M35" s="96">
        <f t="shared" si="5"/>
        <v>5.202612701198854</v>
      </c>
    </row>
    <row r="36" spans="1:13" ht="14.25">
      <c r="A36" s="93" t="s">
        <v>153</v>
      </c>
      <c r="B36" s="94">
        <v>1176446.678</v>
      </c>
      <c r="C36" s="94">
        <v>1336821.168</v>
      </c>
      <c r="D36" s="95">
        <f t="shared" si="0"/>
        <v>13.632108704887683</v>
      </c>
      <c r="E36" s="95">
        <f t="shared" si="1"/>
        <v>12.063127022545615</v>
      </c>
      <c r="F36" s="94">
        <v>4781160.553</v>
      </c>
      <c r="G36" s="94">
        <v>6447704.362</v>
      </c>
      <c r="H36" s="95">
        <f t="shared" si="2"/>
        <v>34.85647031774127</v>
      </c>
      <c r="I36" s="95">
        <f t="shared" si="3"/>
        <v>11.848215524160738</v>
      </c>
      <c r="J36" s="94">
        <v>10457023.441</v>
      </c>
      <c r="K36" s="94">
        <v>13958595.375999998</v>
      </c>
      <c r="L36" s="95">
        <f t="shared" si="4"/>
        <v>33.485359909120994</v>
      </c>
      <c r="M36" s="96">
        <f t="shared" si="5"/>
        <v>11.33059978727538</v>
      </c>
    </row>
    <row r="37" spans="1:13" ht="14.25">
      <c r="A37" s="93" t="s">
        <v>17</v>
      </c>
      <c r="B37" s="94">
        <v>268788.18</v>
      </c>
      <c r="C37" s="94">
        <v>298724.203</v>
      </c>
      <c r="D37" s="95">
        <f t="shared" si="0"/>
        <v>11.137403065863978</v>
      </c>
      <c r="E37" s="95">
        <f t="shared" si="1"/>
        <v>2.6956096236035227</v>
      </c>
      <c r="F37" s="94">
        <v>1333013.234</v>
      </c>
      <c r="G37" s="94">
        <v>1320667.9819999998</v>
      </c>
      <c r="H37" s="95">
        <f t="shared" si="2"/>
        <v>-0.926116236892521</v>
      </c>
      <c r="I37" s="95">
        <f t="shared" si="3"/>
        <v>2.426841866201934</v>
      </c>
      <c r="J37" s="94">
        <v>3259433.9050000003</v>
      </c>
      <c r="K37" s="94">
        <v>3200798.609</v>
      </c>
      <c r="L37" s="95">
        <f t="shared" si="4"/>
        <v>-1.7989410955704004</v>
      </c>
      <c r="M37" s="96">
        <f t="shared" si="5"/>
        <v>2.5981817698221343</v>
      </c>
    </row>
    <row r="38" spans="1:13" ht="14.25">
      <c r="A38" s="93" t="s">
        <v>87</v>
      </c>
      <c r="B38" s="94">
        <v>91384.865</v>
      </c>
      <c r="C38" s="94">
        <v>103332.784</v>
      </c>
      <c r="D38" s="95">
        <f t="shared" si="0"/>
        <v>13.074286425875876</v>
      </c>
      <c r="E38" s="95">
        <f t="shared" si="1"/>
        <v>0.9324482053573147</v>
      </c>
      <c r="F38" s="94">
        <v>464559.551</v>
      </c>
      <c r="G38" s="94">
        <v>584153.8640000001</v>
      </c>
      <c r="H38" s="95">
        <f t="shared" si="2"/>
        <v>25.743591481988513</v>
      </c>
      <c r="I38" s="95">
        <f t="shared" si="3"/>
        <v>1.073433347957724</v>
      </c>
      <c r="J38" s="94">
        <v>1060507.6900000002</v>
      </c>
      <c r="K38" s="94">
        <v>1323027.3090000001</v>
      </c>
      <c r="L38" s="95">
        <f t="shared" si="4"/>
        <v>24.754145724299264</v>
      </c>
      <c r="M38" s="96">
        <f t="shared" si="5"/>
        <v>1.0739399303521242</v>
      </c>
    </row>
    <row r="39" spans="1:13" ht="14.25">
      <c r="A39" s="93" t="s">
        <v>84</v>
      </c>
      <c r="B39" s="94">
        <v>5753.308</v>
      </c>
      <c r="C39" s="94">
        <v>9551.187</v>
      </c>
      <c r="D39" s="95">
        <f t="shared" si="0"/>
        <v>66.01209252138074</v>
      </c>
      <c r="E39" s="95">
        <f t="shared" si="1"/>
        <v>0.086187430865911</v>
      </c>
      <c r="F39" s="94">
        <v>28874.301</v>
      </c>
      <c r="G39" s="94">
        <v>37480.775</v>
      </c>
      <c r="H39" s="95">
        <f t="shared" si="2"/>
        <v>29.80669211697974</v>
      </c>
      <c r="I39" s="95">
        <f t="shared" si="3"/>
        <v>0.06887417215184279</v>
      </c>
      <c r="J39" s="94">
        <v>54078.188</v>
      </c>
      <c r="K39" s="94">
        <v>68538.445</v>
      </c>
      <c r="L39" s="95">
        <f t="shared" si="4"/>
        <v>26.739536835072958</v>
      </c>
      <c r="M39" s="96">
        <f t="shared" si="5"/>
        <v>0.05563465874742793</v>
      </c>
    </row>
    <row r="40" spans="1:13" ht="15.75">
      <c r="A40" s="102" t="s">
        <v>18</v>
      </c>
      <c r="B40" s="98">
        <v>337652.945</v>
      </c>
      <c r="C40" s="98">
        <v>323232.894</v>
      </c>
      <c r="D40" s="99">
        <f t="shared" si="0"/>
        <v>-4.27067236152791</v>
      </c>
      <c r="E40" s="99">
        <f t="shared" si="1"/>
        <v>2.9167696858215986</v>
      </c>
      <c r="F40" s="98">
        <v>1395218.171</v>
      </c>
      <c r="G40" s="98">
        <v>1474449.1289999997</v>
      </c>
      <c r="H40" s="99">
        <f t="shared" si="2"/>
        <v>5.678750438235199</v>
      </c>
      <c r="I40" s="99">
        <f t="shared" si="3"/>
        <v>2.709428050510712</v>
      </c>
      <c r="J40" s="98">
        <v>3132454.82</v>
      </c>
      <c r="K40" s="98">
        <v>3736815.3659999995</v>
      </c>
      <c r="L40" s="99">
        <f t="shared" si="4"/>
        <v>19.29351198112411</v>
      </c>
      <c r="M40" s="100">
        <f t="shared" si="5"/>
        <v>3.033282235824798</v>
      </c>
    </row>
    <row r="41" spans="1:13" ht="14.25">
      <c r="A41" s="93" t="s">
        <v>88</v>
      </c>
      <c r="B41" s="94">
        <v>337652.945</v>
      </c>
      <c r="C41" s="94">
        <v>323232.894</v>
      </c>
      <c r="D41" s="95">
        <f t="shared" si="0"/>
        <v>-4.27067236152791</v>
      </c>
      <c r="E41" s="95">
        <f t="shared" si="1"/>
        <v>2.9167696858215986</v>
      </c>
      <c r="F41" s="94">
        <v>1395218.171</v>
      </c>
      <c r="G41" s="94">
        <v>1474449.1289999997</v>
      </c>
      <c r="H41" s="95">
        <f t="shared" si="2"/>
        <v>5.678750438235199</v>
      </c>
      <c r="I41" s="95">
        <f t="shared" si="3"/>
        <v>2.709428050510712</v>
      </c>
      <c r="J41" s="94">
        <v>3132454.82</v>
      </c>
      <c r="K41" s="94">
        <v>3736815.3659999995</v>
      </c>
      <c r="L41" s="95">
        <f t="shared" si="4"/>
        <v>19.29351198112411</v>
      </c>
      <c r="M41" s="96">
        <f t="shared" si="5"/>
        <v>3.033282235824798</v>
      </c>
    </row>
    <row r="42" spans="1:13" ht="14.25">
      <c r="A42" s="137" t="s">
        <v>131</v>
      </c>
      <c r="B42" s="138"/>
      <c r="C42" s="138"/>
      <c r="D42" s="139"/>
      <c r="E42" s="140"/>
      <c r="F42" s="141">
        <f>F43-F44</f>
        <v>1097701.286000006</v>
      </c>
      <c r="G42" s="142">
        <f>G43-G44</f>
        <v>147954.95399999619</v>
      </c>
      <c r="H42" s="143">
        <f t="shared" si="2"/>
        <v>-86.52138283092114</v>
      </c>
      <c r="I42" s="144">
        <f t="shared" si="3"/>
        <v>0.2718800497725492</v>
      </c>
      <c r="J42" s="142">
        <f>J43-J44</f>
        <v>2592867.5100000054</v>
      </c>
      <c r="K42" s="141">
        <f>K43-K44</f>
        <v>871093.9370000213</v>
      </c>
      <c r="L42" s="143">
        <f t="shared" si="4"/>
        <v>-66.40422491159144</v>
      </c>
      <c r="M42" s="145">
        <f t="shared" si="5"/>
        <v>0.7070924051742007</v>
      </c>
    </row>
    <row r="43" spans="1:13" s="108" customFormat="1" ht="23.25" customHeight="1" thickBot="1">
      <c r="A43" s="103" t="s">
        <v>134</v>
      </c>
      <c r="B43" s="104">
        <v>9103472.996</v>
      </c>
      <c r="C43" s="104">
        <v>11081879.23</v>
      </c>
      <c r="D43" s="105">
        <f>(C43-B43)/B43*100</f>
        <v>21.732433708204535</v>
      </c>
      <c r="E43" s="106">
        <f>C43/C$43*100</f>
        <v>100</v>
      </c>
      <c r="F43" s="104">
        <v>45206022.994</v>
      </c>
      <c r="G43" s="107">
        <v>54419202.19</v>
      </c>
      <c r="H43" s="105">
        <f t="shared" si="2"/>
        <v>20.380424080266515</v>
      </c>
      <c r="I43" s="106">
        <f t="shared" si="3"/>
        <v>100</v>
      </c>
      <c r="J43" s="104">
        <v>107965437.34699999</v>
      </c>
      <c r="K43" s="104">
        <v>123193790.60300003</v>
      </c>
      <c r="L43" s="105">
        <f t="shared" si="4"/>
        <v>14.104840984486772</v>
      </c>
      <c r="M43" s="106">
        <f t="shared" si="5"/>
        <v>100</v>
      </c>
    </row>
    <row r="44" spans="6:11" ht="15" customHeight="1" hidden="1">
      <c r="F44" s="159">
        <v>44108321.708</v>
      </c>
      <c r="G44" s="75">
        <v>54271247.236</v>
      </c>
      <c r="J44" s="165">
        <v>105372569.83699998</v>
      </c>
      <c r="K44" s="166">
        <v>122322696.66600001</v>
      </c>
    </row>
    <row r="45" ht="19.5" customHeight="1"/>
    <row r="46" ht="24" customHeight="1">
      <c r="A46" s="146" t="s">
        <v>135</v>
      </c>
    </row>
  </sheetData>
  <sheetProtection/>
  <mergeCells count="4">
    <mergeCell ref="F6:I6"/>
    <mergeCell ref="B6:E6"/>
    <mergeCell ref="A5:M5"/>
    <mergeCell ref="J6:M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C51"/>
  <sheetViews>
    <sheetView zoomScalePageLayoutView="0" workbookViewId="0" topLeftCell="A1">
      <selection activeCell="I24" sqref="I24"/>
    </sheetView>
  </sheetViews>
  <sheetFormatPr defaultColWidth="9.140625" defaultRowHeight="12.75"/>
  <cols>
    <col min="1" max="1" width="2.421875" style="0" customWidth="1"/>
    <col min="5" max="5" width="20.57421875" style="0" customWidth="1"/>
    <col min="7" max="7" width="6.57421875" style="0" customWidth="1"/>
    <col min="8" max="8" width="8.57421875" style="0" customWidth="1"/>
    <col min="10" max="10" width="9.00390625" style="0" customWidth="1"/>
    <col min="11" max="11" width="9.421875" style="0" customWidth="1"/>
  </cols>
  <sheetData>
    <row r="2" ht="15">
      <c r="C2" s="37" t="s">
        <v>72</v>
      </c>
    </row>
    <row r="14" ht="12.75" customHeight="1"/>
    <row r="16" ht="12.75" customHeight="1"/>
    <row r="21" ht="15">
      <c r="C21" s="37" t="s">
        <v>73</v>
      </c>
    </row>
    <row r="34" ht="12.75" customHeight="1"/>
    <row r="50" ht="12.75" customHeight="1"/>
    <row r="51" ht="12.75">
      <c r="B51" s="14"/>
    </row>
    <row r="66" ht="12.75" customHeight="1"/>
  </sheetData>
  <sheetProtection/>
  <printOptions/>
  <pageMargins left="0" right="0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45"/>
  <sheetViews>
    <sheetView zoomScalePageLayoutView="0" workbookViewId="0" topLeftCell="A1">
      <selection activeCell="D54" sqref="D54"/>
    </sheetView>
  </sheetViews>
  <sheetFormatPr defaultColWidth="9.140625" defaultRowHeight="12.75"/>
  <cols>
    <col min="4" max="4" width="17.421875" style="0" customWidth="1"/>
  </cols>
  <sheetData>
    <row r="1" ht="15">
      <c r="B1" s="37" t="s">
        <v>10</v>
      </c>
    </row>
    <row r="2" ht="15">
      <c r="B2" s="37" t="s">
        <v>74</v>
      </c>
    </row>
    <row r="11" ht="12.75" customHeight="1"/>
    <row r="14" ht="12.75" customHeight="1"/>
    <row r="25" ht="12.75" customHeight="1"/>
    <row r="31" ht="12.75" customHeight="1"/>
    <row r="40" ht="12.75" customHeight="1"/>
    <row r="45" ht="12.75">
      <c r="A45" s="14"/>
    </row>
    <row r="47" ht="12.75" customHeight="1"/>
    <row r="54" ht="12.75" customHeight="1"/>
    <row r="69" ht="12.75" customHeight="1"/>
    <row r="71" ht="12.75" customHeight="1"/>
    <row r="82" ht="12.75" customHeight="1"/>
  </sheetData>
  <sheetProtection/>
  <printOptions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51"/>
  <sheetViews>
    <sheetView zoomScalePageLayoutView="0" workbookViewId="0" topLeftCell="A1">
      <selection activeCell="I139" sqref="I139"/>
    </sheetView>
  </sheetViews>
  <sheetFormatPr defaultColWidth="9.140625" defaultRowHeight="12.75"/>
  <cols>
    <col min="4" max="4" width="22.28125" style="0" customWidth="1"/>
    <col min="9" max="9" width="17.8515625" style="0" customWidth="1"/>
  </cols>
  <sheetData>
    <row r="1" ht="15">
      <c r="B1" s="37" t="s">
        <v>76</v>
      </c>
    </row>
    <row r="10" ht="12.75" customHeight="1"/>
    <row r="13" ht="12.75" customHeight="1"/>
    <row r="18" ht="15">
      <c r="B18" s="37" t="s">
        <v>75</v>
      </c>
    </row>
    <row r="19" ht="15">
      <c r="B19" s="37"/>
    </row>
    <row r="20" ht="15">
      <c r="B20" s="37"/>
    </row>
    <row r="21" ht="15">
      <c r="B21" s="37"/>
    </row>
    <row r="26" ht="12.75" customHeight="1"/>
    <row r="29" ht="12.75" customHeight="1"/>
    <row r="40" ht="12.75" customHeight="1"/>
    <row r="42" ht="12.75" customHeight="1"/>
    <row r="44" ht="12.75" customHeight="1"/>
    <row r="51" ht="12.75">
      <c r="A51" s="14"/>
    </row>
    <row r="53" ht="12.75" customHeight="1"/>
    <row r="54" ht="12.75" customHeight="1"/>
    <row r="57" ht="12.75" customHeight="1"/>
    <row r="64" ht="12.75" customHeight="1"/>
    <row r="67" ht="12.75" customHeight="1"/>
    <row r="69" ht="12.75" customHeight="1"/>
    <row r="77" ht="12.75" customHeight="1"/>
    <row r="96" ht="12.75" customHeight="1"/>
    <row r="114" ht="12.75" customHeight="1"/>
    <row r="127" ht="12.75" customHeight="1"/>
    <row r="147" ht="12.75" customHeight="1"/>
  </sheetData>
  <sheetProtection/>
  <printOptions/>
  <pageMargins left="0" right="0" top="0" bottom="0.1968503937007874" header="0.5118110236220472" footer="0.5118110236220472"/>
  <pageSetup horizontalDpi="300" verticalDpi="300" orientation="portrait" paperSize="9" scale="9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69"/>
  <sheetViews>
    <sheetView zoomScale="90" zoomScaleNormal="90" zoomScalePageLayoutView="0" workbookViewId="0" topLeftCell="A1">
      <selection activeCell="H48" sqref="H48"/>
    </sheetView>
  </sheetViews>
  <sheetFormatPr defaultColWidth="9.140625" defaultRowHeight="12.75"/>
  <cols>
    <col min="1" max="1" width="7.00390625" style="0" customWidth="1"/>
    <col min="2" max="2" width="40.28125" style="0" customWidth="1"/>
    <col min="3" max="3" width="11.28125" style="25" customWidth="1"/>
    <col min="4" max="4" width="13.140625" style="25" customWidth="1"/>
    <col min="5" max="5" width="13.57421875" style="26" customWidth="1"/>
    <col min="6" max="6" width="13.421875" style="26" customWidth="1"/>
    <col min="7" max="7" width="13.00390625" style="26" customWidth="1"/>
    <col min="8" max="8" width="13.57421875" style="26" customWidth="1"/>
    <col min="9" max="9" width="13.421875" style="26" customWidth="1"/>
    <col min="10" max="10" width="13.57421875" style="26" customWidth="1"/>
    <col min="11" max="12" width="11.7109375" style="26" customWidth="1"/>
    <col min="13" max="13" width="11.28125" style="26" bestFit="1" customWidth="1"/>
    <col min="14" max="14" width="11.140625" style="26" customWidth="1"/>
    <col min="15" max="15" width="12.421875" style="25" bestFit="1" customWidth="1"/>
  </cols>
  <sheetData>
    <row r="1" spans="2:15" ht="16.5" thickBot="1">
      <c r="B1" s="16" t="s">
        <v>122</v>
      </c>
      <c r="C1" s="17" t="s">
        <v>21</v>
      </c>
      <c r="D1" s="17" t="s">
        <v>22</v>
      </c>
      <c r="E1" s="17" t="s">
        <v>23</v>
      </c>
      <c r="F1" s="17" t="s">
        <v>24</v>
      </c>
      <c r="G1" s="17" t="s">
        <v>25</v>
      </c>
      <c r="H1" s="17" t="s">
        <v>26</v>
      </c>
      <c r="I1" s="17" t="s">
        <v>27</v>
      </c>
      <c r="J1" s="17" t="s">
        <v>28</v>
      </c>
      <c r="K1" s="17" t="s">
        <v>29</v>
      </c>
      <c r="L1" s="17" t="s">
        <v>0</v>
      </c>
      <c r="M1" s="17" t="s">
        <v>30</v>
      </c>
      <c r="N1" s="17" t="s">
        <v>31</v>
      </c>
      <c r="O1" s="18" t="s">
        <v>20</v>
      </c>
    </row>
    <row r="2" spans="1:15" s="54" customFormat="1" ht="16.5" thickBot="1" thickTop="1">
      <c r="A2" s="19">
        <v>2010</v>
      </c>
      <c r="B2" s="20" t="s">
        <v>2</v>
      </c>
      <c r="C2" s="73">
        <v>1136498</v>
      </c>
      <c r="D2" s="73">
        <v>1116600</v>
      </c>
      <c r="E2" s="73">
        <v>1228086</v>
      </c>
      <c r="F2" s="73">
        <v>1187029</v>
      </c>
      <c r="G2" s="73">
        <v>1116834</v>
      </c>
      <c r="H2" s="73">
        <v>1067813</v>
      </c>
      <c r="I2" s="73">
        <v>1098158</v>
      </c>
      <c r="J2" s="73">
        <v>1155141</v>
      </c>
      <c r="K2" s="73">
        <v>1312501</v>
      </c>
      <c r="L2" s="73">
        <v>1509373</v>
      </c>
      <c r="M2" s="73">
        <v>1390693</v>
      </c>
      <c r="N2" s="73">
        <v>1720986</v>
      </c>
      <c r="O2" s="74">
        <v>15039712</v>
      </c>
    </row>
    <row r="3" spans="1:15" ht="15.75" thickTop="1">
      <c r="A3" s="53">
        <v>2011</v>
      </c>
      <c r="B3" s="20" t="s">
        <v>2</v>
      </c>
      <c r="C3" s="73">
        <v>1393025.571</v>
      </c>
      <c r="D3" s="73">
        <v>1350091.492</v>
      </c>
      <c r="E3" s="73">
        <v>1479862.872</v>
      </c>
      <c r="F3" s="73">
        <v>1327611.692</v>
      </c>
      <c r="G3" s="73">
        <v>1384045.246</v>
      </c>
      <c r="H3" s="73"/>
      <c r="I3" s="73"/>
      <c r="J3" s="73"/>
      <c r="K3" s="73"/>
      <c r="L3" s="73"/>
      <c r="M3" s="73"/>
      <c r="N3" s="73"/>
      <c r="O3" s="74">
        <f>SUM(C3:N3)</f>
        <v>6934636.873000001</v>
      </c>
    </row>
    <row r="4" spans="1:15" s="54" customFormat="1" ht="12.75">
      <c r="A4" s="19">
        <v>2010</v>
      </c>
      <c r="B4" s="22" t="s">
        <v>47</v>
      </c>
      <c r="C4" s="23">
        <v>298387</v>
      </c>
      <c r="D4" s="23">
        <v>328218</v>
      </c>
      <c r="E4" s="23">
        <v>358530</v>
      </c>
      <c r="F4" s="23">
        <v>354374</v>
      </c>
      <c r="G4" s="23">
        <v>327540</v>
      </c>
      <c r="H4" s="23">
        <v>319114</v>
      </c>
      <c r="I4" s="23">
        <v>334299</v>
      </c>
      <c r="J4" s="23">
        <v>325448</v>
      </c>
      <c r="K4" s="23">
        <v>311335</v>
      </c>
      <c r="L4" s="23">
        <v>363293</v>
      </c>
      <c r="M4" s="23">
        <v>321599</v>
      </c>
      <c r="N4" s="23">
        <v>470388</v>
      </c>
      <c r="O4" s="70">
        <v>4112524</v>
      </c>
    </row>
    <row r="5" spans="1:15" ht="15">
      <c r="A5" s="53">
        <v>2011</v>
      </c>
      <c r="B5" s="22" t="s">
        <v>47</v>
      </c>
      <c r="C5" s="23">
        <v>388165.111</v>
      </c>
      <c r="D5" s="23">
        <v>381596.234</v>
      </c>
      <c r="E5" s="23">
        <v>439316.995</v>
      </c>
      <c r="F5" s="23">
        <v>380176.081</v>
      </c>
      <c r="G5" s="23">
        <v>462513.484</v>
      </c>
      <c r="H5" s="23"/>
      <c r="I5" s="23"/>
      <c r="J5" s="23"/>
      <c r="K5" s="23"/>
      <c r="L5" s="23"/>
      <c r="M5" s="23"/>
      <c r="N5" s="23"/>
      <c r="O5" s="167">
        <f>SUM(C5:N5)</f>
        <v>2051767.9049999998</v>
      </c>
    </row>
    <row r="6" spans="1:15" s="54" customFormat="1" ht="12.75">
      <c r="A6" s="19">
        <v>2010</v>
      </c>
      <c r="B6" s="22" t="s">
        <v>48</v>
      </c>
      <c r="C6" s="23">
        <v>180576</v>
      </c>
      <c r="D6" s="23">
        <v>173670</v>
      </c>
      <c r="E6" s="23">
        <v>195235</v>
      </c>
      <c r="F6" s="23">
        <v>181998</v>
      </c>
      <c r="G6" s="23">
        <v>205158</v>
      </c>
      <c r="H6" s="23">
        <v>163722</v>
      </c>
      <c r="I6" s="23">
        <v>112868</v>
      </c>
      <c r="J6" s="23">
        <v>100431</v>
      </c>
      <c r="K6" s="23">
        <v>127197</v>
      </c>
      <c r="L6" s="23">
        <v>177406</v>
      </c>
      <c r="M6" s="23">
        <v>244640</v>
      </c>
      <c r="N6" s="23">
        <v>321402</v>
      </c>
      <c r="O6" s="70">
        <v>2184303</v>
      </c>
    </row>
    <row r="7" spans="1:15" ht="15">
      <c r="A7" s="53">
        <v>2011</v>
      </c>
      <c r="B7" s="22" t="s">
        <v>48</v>
      </c>
      <c r="C7" s="23">
        <v>248843.114</v>
      </c>
      <c r="D7" s="23">
        <v>235591.526</v>
      </c>
      <c r="E7" s="23">
        <v>217521.776</v>
      </c>
      <c r="F7" s="23">
        <v>186601.704</v>
      </c>
      <c r="G7" s="23">
        <v>174365.185</v>
      </c>
      <c r="H7" s="23"/>
      <c r="I7" s="23"/>
      <c r="J7" s="23"/>
      <c r="K7" s="23"/>
      <c r="L7" s="23"/>
      <c r="M7" s="23"/>
      <c r="N7" s="23"/>
      <c r="O7" s="167">
        <f>SUM(C7:N7)</f>
        <v>1062923.305</v>
      </c>
    </row>
    <row r="8" spans="1:15" s="54" customFormat="1" ht="12.75">
      <c r="A8" s="19">
        <v>2010</v>
      </c>
      <c r="B8" s="22" t="s">
        <v>49</v>
      </c>
      <c r="C8" s="23">
        <v>77429</v>
      </c>
      <c r="D8" s="23">
        <v>75851</v>
      </c>
      <c r="E8" s="23">
        <v>89876</v>
      </c>
      <c r="F8" s="23">
        <v>84875</v>
      </c>
      <c r="G8" s="23">
        <v>80874</v>
      </c>
      <c r="H8" s="23">
        <v>80851</v>
      </c>
      <c r="I8" s="23">
        <v>90921</v>
      </c>
      <c r="J8" s="23">
        <v>101274</v>
      </c>
      <c r="K8" s="23">
        <v>101699</v>
      </c>
      <c r="L8" s="23">
        <v>115425</v>
      </c>
      <c r="M8" s="23">
        <v>107467</v>
      </c>
      <c r="N8" s="23">
        <v>113013</v>
      </c>
      <c r="O8" s="70">
        <v>1119555</v>
      </c>
    </row>
    <row r="9" spans="1:15" ht="15">
      <c r="A9" s="53">
        <v>2011</v>
      </c>
      <c r="B9" s="22" t="s">
        <v>49</v>
      </c>
      <c r="C9" s="23">
        <v>86882.909</v>
      </c>
      <c r="D9" s="23">
        <v>82837.826</v>
      </c>
      <c r="E9" s="23">
        <v>94691.833</v>
      </c>
      <c r="F9" s="23">
        <v>83387.75</v>
      </c>
      <c r="G9" s="23">
        <v>85249.159</v>
      </c>
      <c r="H9" s="23"/>
      <c r="I9" s="23"/>
      <c r="J9" s="23"/>
      <c r="K9" s="23"/>
      <c r="L9" s="23"/>
      <c r="M9" s="23"/>
      <c r="N9" s="23"/>
      <c r="O9" s="167">
        <f>SUM(C9:N9)</f>
        <v>433049.47699999996</v>
      </c>
    </row>
    <row r="10" spans="1:15" s="54" customFormat="1" ht="12.75">
      <c r="A10" s="19">
        <v>2010</v>
      </c>
      <c r="B10" s="22" t="s">
        <v>50</v>
      </c>
      <c r="C10" s="23">
        <v>78014</v>
      </c>
      <c r="D10" s="23">
        <v>80859</v>
      </c>
      <c r="E10" s="23">
        <v>85122</v>
      </c>
      <c r="F10" s="23">
        <v>81893</v>
      </c>
      <c r="G10" s="23">
        <v>69408</v>
      </c>
      <c r="H10" s="23">
        <v>73734</v>
      </c>
      <c r="I10" s="23">
        <v>79911</v>
      </c>
      <c r="J10" s="23">
        <v>95651</v>
      </c>
      <c r="K10" s="23">
        <v>148898</v>
      </c>
      <c r="L10" s="23">
        <v>182366</v>
      </c>
      <c r="M10" s="23">
        <v>130163</v>
      </c>
      <c r="N10" s="23">
        <v>137290</v>
      </c>
      <c r="O10" s="70">
        <v>1243308</v>
      </c>
    </row>
    <row r="11" spans="1:15" ht="15">
      <c r="A11" s="53">
        <v>2011</v>
      </c>
      <c r="B11" s="22" t="s">
        <v>50</v>
      </c>
      <c r="C11" s="23">
        <v>98881.521</v>
      </c>
      <c r="D11" s="23">
        <v>102165.126</v>
      </c>
      <c r="E11" s="23">
        <v>112609.426</v>
      </c>
      <c r="F11" s="23">
        <v>93609.716</v>
      </c>
      <c r="G11" s="23">
        <v>87145.011</v>
      </c>
      <c r="H11" s="23"/>
      <c r="I11" s="23"/>
      <c r="J11" s="23"/>
      <c r="K11" s="23"/>
      <c r="L11" s="23"/>
      <c r="M11" s="23"/>
      <c r="N11" s="23"/>
      <c r="O11" s="167">
        <f>SUM(C11:N11)</f>
        <v>494410.8</v>
      </c>
    </row>
    <row r="12" spans="1:15" s="54" customFormat="1" ht="12.75">
      <c r="A12" s="19">
        <v>2010</v>
      </c>
      <c r="B12" s="22" t="s">
        <v>51</v>
      </c>
      <c r="C12" s="23">
        <v>97320</v>
      </c>
      <c r="D12" s="23">
        <v>97934</v>
      </c>
      <c r="E12" s="23">
        <v>104829</v>
      </c>
      <c r="F12" s="23">
        <v>108995</v>
      </c>
      <c r="G12" s="23">
        <v>91379</v>
      </c>
      <c r="H12" s="23">
        <v>83548</v>
      </c>
      <c r="I12" s="23">
        <v>104286</v>
      </c>
      <c r="J12" s="23">
        <v>78993</v>
      </c>
      <c r="K12" s="23">
        <v>213634</v>
      </c>
      <c r="L12" s="23">
        <v>225832</v>
      </c>
      <c r="M12" s="23">
        <v>175526</v>
      </c>
      <c r="N12" s="23">
        <v>162208</v>
      </c>
      <c r="O12" s="70">
        <v>1544484</v>
      </c>
    </row>
    <row r="13" spans="1:15" ht="15">
      <c r="A13" s="53">
        <v>2011</v>
      </c>
      <c r="B13" s="22" t="s">
        <v>51</v>
      </c>
      <c r="C13" s="23">
        <v>115355.883</v>
      </c>
      <c r="D13" s="23">
        <v>134268.062</v>
      </c>
      <c r="E13" s="23">
        <v>130943.612</v>
      </c>
      <c r="F13" s="23">
        <v>122081.246</v>
      </c>
      <c r="G13" s="23">
        <v>121291.557</v>
      </c>
      <c r="H13" s="23"/>
      <c r="I13" s="23"/>
      <c r="J13" s="23"/>
      <c r="K13" s="23"/>
      <c r="L13" s="23"/>
      <c r="M13" s="23"/>
      <c r="N13" s="23"/>
      <c r="O13" s="167">
        <f>SUM(C13:N13)</f>
        <v>623940.36</v>
      </c>
    </row>
    <row r="14" spans="1:15" s="54" customFormat="1" ht="12.75">
      <c r="A14" s="19">
        <v>2010</v>
      </c>
      <c r="B14" s="22" t="s">
        <v>52</v>
      </c>
      <c r="C14" s="23">
        <v>19942</v>
      </c>
      <c r="D14" s="23">
        <v>24606</v>
      </c>
      <c r="E14" s="23">
        <v>20702</v>
      </c>
      <c r="F14" s="23">
        <v>16986</v>
      </c>
      <c r="G14" s="23">
        <v>14168</v>
      </c>
      <c r="H14" s="23">
        <v>12508</v>
      </c>
      <c r="I14" s="23">
        <v>12092</v>
      </c>
      <c r="J14" s="23">
        <v>12872</v>
      </c>
      <c r="K14" s="23">
        <v>11963</v>
      </c>
      <c r="L14" s="23">
        <v>12748</v>
      </c>
      <c r="M14" s="23">
        <v>12262</v>
      </c>
      <c r="N14" s="23">
        <v>18671</v>
      </c>
      <c r="O14" s="70">
        <v>189520</v>
      </c>
    </row>
    <row r="15" spans="1:15" ht="15">
      <c r="A15" s="53">
        <v>2011</v>
      </c>
      <c r="B15" s="22" t="s">
        <v>52</v>
      </c>
      <c r="C15" s="23">
        <v>12398.541</v>
      </c>
      <c r="D15" s="23">
        <v>15468.755</v>
      </c>
      <c r="E15" s="23">
        <v>18288.036</v>
      </c>
      <c r="F15" s="23">
        <v>16017.032</v>
      </c>
      <c r="G15" s="23">
        <v>15637.985</v>
      </c>
      <c r="H15" s="23"/>
      <c r="I15" s="23"/>
      <c r="J15" s="23"/>
      <c r="K15" s="23"/>
      <c r="L15" s="23"/>
      <c r="M15" s="23"/>
      <c r="N15" s="23"/>
      <c r="O15" s="167">
        <f>SUM(C15:N15)</f>
        <v>77810.34899999999</v>
      </c>
    </row>
    <row r="16" spans="1:15" ht="12.75">
      <c r="A16" s="19">
        <v>2010</v>
      </c>
      <c r="B16" s="22" t="s">
        <v>156</v>
      </c>
      <c r="C16" s="23">
        <v>92744</v>
      </c>
      <c r="D16" s="23">
        <v>45902</v>
      </c>
      <c r="E16" s="23">
        <v>38568</v>
      </c>
      <c r="F16" s="23">
        <v>36939</v>
      </c>
      <c r="G16" s="23">
        <v>34850</v>
      </c>
      <c r="H16" s="23">
        <v>30357</v>
      </c>
      <c r="I16" s="23">
        <v>42974</v>
      </c>
      <c r="J16" s="23">
        <v>118230</v>
      </c>
      <c r="K16" s="23">
        <v>90101</v>
      </c>
      <c r="L16" s="23">
        <v>58236</v>
      </c>
      <c r="M16" s="23">
        <v>51666</v>
      </c>
      <c r="N16" s="23">
        <v>58162</v>
      </c>
      <c r="O16" s="70">
        <v>698728</v>
      </c>
    </row>
    <row r="17" spans="1:15" ht="15">
      <c r="A17" s="53">
        <v>2011</v>
      </c>
      <c r="B17" s="22" t="s">
        <v>156</v>
      </c>
      <c r="C17" s="23">
        <v>69776.436</v>
      </c>
      <c r="D17" s="23">
        <v>53755.942</v>
      </c>
      <c r="E17" s="23">
        <v>74347.103</v>
      </c>
      <c r="F17" s="23">
        <v>47856.317</v>
      </c>
      <c r="G17" s="23">
        <v>34263.676</v>
      </c>
      <c r="H17" s="23"/>
      <c r="I17" s="23"/>
      <c r="J17" s="23"/>
      <c r="K17" s="23"/>
      <c r="L17" s="23"/>
      <c r="M17" s="23"/>
      <c r="N17" s="23"/>
      <c r="O17" s="167">
        <f>SUM(C17:N17)</f>
        <v>279999.474</v>
      </c>
    </row>
    <row r="18" spans="1:15" ht="12.75">
      <c r="A18" s="19">
        <v>2010</v>
      </c>
      <c r="B18" s="22" t="s">
        <v>137</v>
      </c>
      <c r="C18" s="23">
        <v>4499</v>
      </c>
      <c r="D18" s="23">
        <v>5655</v>
      </c>
      <c r="E18" s="23">
        <v>8964</v>
      </c>
      <c r="F18" s="23">
        <v>6797</v>
      </c>
      <c r="G18" s="23">
        <v>4567</v>
      </c>
      <c r="H18" s="23">
        <v>2547</v>
      </c>
      <c r="I18" s="23">
        <v>2882</v>
      </c>
      <c r="J18" s="23">
        <v>3649</v>
      </c>
      <c r="K18" s="23">
        <v>4190</v>
      </c>
      <c r="L18" s="23">
        <v>3259</v>
      </c>
      <c r="M18" s="23">
        <v>3536</v>
      </c>
      <c r="N18" s="23">
        <v>5699</v>
      </c>
      <c r="O18" s="70">
        <v>56242</v>
      </c>
    </row>
    <row r="19" spans="1:15" ht="15">
      <c r="A19" s="53">
        <v>2011</v>
      </c>
      <c r="B19" s="22" t="s">
        <v>137</v>
      </c>
      <c r="C19" s="23">
        <v>5261.606</v>
      </c>
      <c r="D19" s="23">
        <v>7341.169</v>
      </c>
      <c r="E19" s="23">
        <v>11815.733</v>
      </c>
      <c r="F19" s="23">
        <v>9336.35</v>
      </c>
      <c r="G19" s="23">
        <v>7808.475</v>
      </c>
      <c r="H19" s="23"/>
      <c r="I19" s="23"/>
      <c r="J19" s="23"/>
      <c r="K19" s="23"/>
      <c r="L19" s="23"/>
      <c r="M19" s="23"/>
      <c r="N19" s="23"/>
      <c r="O19" s="167">
        <f>SUM(C19:N19)</f>
        <v>41563.333</v>
      </c>
    </row>
    <row r="20" spans="1:15" ht="14.25">
      <c r="A20" s="19">
        <v>2010</v>
      </c>
      <c r="B20" s="22" t="s">
        <v>117</v>
      </c>
      <c r="C20" s="24">
        <v>79602</v>
      </c>
      <c r="D20" s="24">
        <v>79107</v>
      </c>
      <c r="E20" s="24">
        <v>74465</v>
      </c>
      <c r="F20" s="24">
        <v>76930</v>
      </c>
      <c r="G20" s="24">
        <v>65766</v>
      </c>
      <c r="H20" s="24">
        <v>63212</v>
      </c>
      <c r="I20" s="24">
        <v>79160</v>
      </c>
      <c r="J20" s="24">
        <v>73317</v>
      </c>
      <c r="K20" s="24">
        <v>72571</v>
      </c>
      <c r="L20" s="24">
        <v>97373</v>
      </c>
      <c r="M20" s="24">
        <v>84307</v>
      </c>
      <c r="N20" s="24">
        <v>116498</v>
      </c>
      <c r="O20" s="71">
        <v>962309</v>
      </c>
    </row>
    <row r="21" spans="1:15" ht="15">
      <c r="A21" s="53">
        <v>2011</v>
      </c>
      <c r="B21" s="22" t="s">
        <v>117</v>
      </c>
      <c r="C21" s="24">
        <v>115267.479</v>
      </c>
      <c r="D21" s="24">
        <v>85472.992</v>
      </c>
      <c r="E21" s="24">
        <v>104162.23</v>
      </c>
      <c r="F21" s="24">
        <v>109408.726</v>
      </c>
      <c r="G21" s="24">
        <v>113403.812</v>
      </c>
      <c r="H21" s="24"/>
      <c r="I21" s="24"/>
      <c r="J21" s="24"/>
      <c r="K21" s="24"/>
      <c r="L21" s="24"/>
      <c r="M21" s="24"/>
      <c r="N21" s="24"/>
      <c r="O21" s="167">
        <f>SUM(C21:N21)</f>
        <v>527715.2390000001</v>
      </c>
    </row>
    <row r="22" spans="1:15" ht="14.25">
      <c r="A22" s="19">
        <v>2010</v>
      </c>
      <c r="B22" s="22" t="s">
        <v>53</v>
      </c>
      <c r="C22" s="24">
        <v>207987</v>
      </c>
      <c r="D22" s="24">
        <v>204797</v>
      </c>
      <c r="E22" s="24">
        <v>251795</v>
      </c>
      <c r="F22" s="24">
        <v>237243</v>
      </c>
      <c r="G22" s="24">
        <v>223123</v>
      </c>
      <c r="H22" s="24">
        <v>238220</v>
      </c>
      <c r="I22" s="24">
        <v>238765</v>
      </c>
      <c r="J22" s="24">
        <v>245276</v>
      </c>
      <c r="K22" s="24">
        <v>230913</v>
      </c>
      <c r="L22" s="24">
        <v>273435</v>
      </c>
      <c r="M22" s="24">
        <v>259527</v>
      </c>
      <c r="N22" s="24">
        <v>317657</v>
      </c>
      <c r="O22" s="71">
        <v>2928738</v>
      </c>
    </row>
    <row r="23" spans="1:15" ht="15">
      <c r="A23" s="53">
        <v>2011</v>
      </c>
      <c r="B23" s="22" t="s">
        <v>53</v>
      </c>
      <c r="C23" s="24">
        <v>252192.971</v>
      </c>
      <c r="D23" s="24">
        <v>251593.86</v>
      </c>
      <c r="E23" s="24">
        <v>276166.127</v>
      </c>
      <c r="F23" s="24">
        <v>279136.77</v>
      </c>
      <c r="G23" s="24">
        <v>282366.902</v>
      </c>
      <c r="H23" s="24"/>
      <c r="I23" s="24"/>
      <c r="J23" s="24"/>
      <c r="K23" s="24"/>
      <c r="L23" s="24"/>
      <c r="M23" s="24"/>
      <c r="N23" s="24"/>
      <c r="O23" s="167">
        <f>SUM(C23:N23)</f>
        <v>1341456.6300000001</v>
      </c>
    </row>
    <row r="24" spans="1:15" ht="15">
      <c r="A24" s="19">
        <v>2010</v>
      </c>
      <c r="B24" s="20" t="s">
        <v>10</v>
      </c>
      <c r="C24" s="21">
        <v>6464379</v>
      </c>
      <c r="D24" s="21">
        <v>6865144</v>
      </c>
      <c r="E24" s="21">
        <v>8075175</v>
      </c>
      <c r="F24" s="21">
        <v>7874172</v>
      </c>
      <c r="G24" s="21">
        <v>7649218</v>
      </c>
      <c r="H24" s="21">
        <v>7776190</v>
      </c>
      <c r="I24" s="21">
        <v>7942633</v>
      </c>
      <c r="J24" s="21">
        <v>7050645</v>
      </c>
      <c r="K24" s="21">
        <v>7618406</v>
      </c>
      <c r="L24" s="21">
        <v>8888094</v>
      </c>
      <c r="M24" s="21">
        <v>7817762</v>
      </c>
      <c r="N24" s="21">
        <v>9498849</v>
      </c>
      <c r="O24" s="36">
        <v>93520669</v>
      </c>
    </row>
    <row r="25" spans="1:15" ht="15">
      <c r="A25" s="53">
        <v>2011</v>
      </c>
      <c r="B25" s="20" t="s">
        <v>10</v>
      </c>
      <c r="C25" s="21">
        <v>7931542.317</v>
      </c>
      <c r="D25" s="21">
        <v>8518922.716</v>
      </c>
      <c r="E25" s="21">
        <v>9922140.148</v>
      </c>
      <c r="F25" s="21">
        <v>10114954.964</v>
      </c>
      <c r="G25" s="21">
        <v>9374601.09</v>
      </c>
      <c r="H25" s="21"/>
      <c r="I25" s="21"/>
      <c r="J25" s="21"/>
      <c r="K25" s="21"/>
      <c r="L25" s="21"/>
      <c r="M25" s="21"/>
      <c r="N25" s="21"/>
      <c r="O25" s="167">
        <f>SUM(C25:N25)</f>
        <v>45862161.235</v>
      </c>
    </row>
    <row r="26" spans="1:15" ht="12.75">
      <c r="A26" s="19">
        <v>2010</v>
      </c>
      <c r="B26" s="22" t="s">
        <v>54</v>
      </c>
      <c r="C26" s="23">
        <v>478821</v>
      </c>
      <c r="D26" s="23">
        <v>476053</v>
      </c>
      <c r="E26" s="23">
        <v>549026</v>
      </c>
      <c r="F26" s="23">
        <v>560255</v>
      </c>
      <c r="G26" s="23">
        <v>510178</v>
      </c>
      <c r="H26" s="23">
        <v>529449</v>
      </c>
      <c r="I26" s="23">
        <v>538749</v>
      </c>
      <c r="J26" s="23">
        <v>481610</v>
      </c>
      <c r="K26" s="23">
        <v>553372</v>
      </c>
      <c r="L26" s="23">
        <v>628472</v>
      </c>
      <c r="M26" s="23">
        <v>572105</v>
      </c>
      <c r="N26" s="23">
        <v>650209</v>
      </c>
      <c r="O26" s="70">
        <v>6528299</v>
      </c>
    </row>
    <row r="27" spans="1:15" ht="15">
      <c r="A27" s="53">
        <v>2011</v>
      </c>
      <c r="B27" s="22" t="s">
        <v>54</v>
      </c>
      <c r="C27" s="23">
        <v>607390.144</v>
      </c>
      <c r="D27" s="23">
        <v>628184.006</v>
      </c>
      <c r="E27" s="23">
        <v>734066.06</v>
      </c>
      <c r="F27" s="23">
        <v>758438.72</v>
      </c>
      <c r="G27" s="23">
        <v>697940.732</v>
      </c>
      <c r="H27" s="23"/>
      <c r="I27" s="23"/>
      <c r="J27" s="23"/>
      <c r="K27" s="23"/>
      <c r="L27" s="23"/>
      <c r="M27" s="23"/>
      <c r="N27" s="23"/>
      <c r="O27" s="167">
        <f>SUM(C27:N27)</f>
        <v>3426019.6619999995</v>
      </c>
    </row>
    <row r="28" spans="1:15" ht="12.75">
      <c r="A28" s="19">
        <v>2010</v>
      </c>
      <c r="B28" s="22" t="s">
        <v>55</v>
      </c>
      <c r="C28" s="23">
        <v>76294</v>
      </c>
      <c r="D28" s="23">
        <v>79688</v>
      </c>
      <c r="E28" s="23">
        <v>91319</v>
      </c>
      <c r="F28" s="23">
        <v>99030</v>
      </c>
      <c r="G28" s="23">
        <v>85360</v>
      </c>
      <c r="H28" s="23">
        <v>99753</v>
      </c>
      <c r="I28" s="23">
        <v>129543</v>
      </c>
      <c r="J28" s="23">
        <v>115814</v>
      </c>
      <c r="K28" s="23">
        <v>113205</v>
      </c>
      <c r="L28" s="23">
        <v>143912</v>
      </c>
      <c r="M28" s="23">
        <v>109532</v>
      </c>
      <c r="N28" s="23">
        <v>128855</v>
      </c>
      <c r="O28" s="70">
        <v>1272305</v>
      </c>
    </row>
    <row r="29" spans="1:15" ht="15">
      <c r="A29" s="53">
        <v>2011</v>
      </c>
      <c r="B29" s="22" t="s">
        <v>55</v>
      </c>
      <c r="C29" s="23">
        <v>89495.318</v>
      </c>
      <c r="D29" s="23">
        <v>101806.449</v>
      </c>
      <c r="E29" s="23">
        <v>112596.182</v>
      </c>
      <c r="F29" s="23">
        <v>113923.433</v>
      </c>
      <c r="G29" s="23">
        <v>113295.481</v>
      </c>
      <c r="H29" s="23"/>
      <c r="I29" s="23"/>
      <c r="J29" s="23"/>
      <c r="K29" s="23"/>
      <c r="L29" s="23"/>
      <c r="M29" s="23"/>
      <c r="N29" s="23"/>
      <c r="O29" s="167">
        <f>SUM(C29:N29)</f>
        <v>531116.863</v>
      </c>
    </row>
    <row r="30" spans="1:15" s="54" customFormat="1" ht="12.75">
      <c r="A30" s="19">
        <v>2010</v>
      </c>
      <c r="B30" s="22" t="s">
        <v>56</v>
      </c>
      <c r="C30" s="23">
        <v>77658</v>
      </c>
      <c r="D30" s="23">
        <v>80596</v>
      </c>
      <c r="E30" s="23">
        <v>101550</v>
      </c>
      <c r="F30" s="23">
        <v>100311</v>
      </c>
      <c r="G30" s="23">
        <v>95767</v>
      </c>
      <c r="H30" s="23">
        <v>96787</v>
      </c>
      <c r="I30" s="23">
        <v>104028</v>
      </c>
      <c r="J30" s="23">
        <v>111882</v>
      </c>
      <c r="K30" s="23">
        <v>103609</v>
      </c>
      <c r="L30" s="23">
        <v>140064</v>
      </c>
      <c r="M30" s="23">
        <v>130487</v>
      </c>
      <c r="N30" s="23">
        <v>143650</v>
      </c>
      <c r="O30" s="70">
        <v>1286389</v>
      </c>
    </row>
    <row r="31" spans="1:15" ht="15">
      <c r="A31" s="53">
        <v>2011</v>
      </c>
      <c r="B31" s="22" t="s">
        <v>56</v>
      </c>
      <c r="C31" s="23">
        <v>101498.584</v>
      </c>
      <c r="D31" s="23">
        <v>105422.117</v>
      </c>
      <c r="E31" s="23">
        <v>121481.566</v>
      </c>
      <c r="F31" s="23">
        <v>132706.706</v>
      </c>
      <c r="G31" s="23">
        <v>135255.863</v>
      </c>
      <c r="H31" s="23"/>
      <c r="I31" s="23"/>
      <c r="J31" s="23"/>
      <c r="K31" s="23"/>
      <c r="L31" s="23"/>
      <c r="M31" s="23"/>
      <c r="N31" s="23"/>
      <c r="O31" s="167">
        <f>SUM(C31:N31)</f>
        <v>596364.836</v>
      </c>
    </row>
    <row r="32" spans="1:15" ht="14.25">
      <c r="A32" s="19">
        <v>2010</v>
      </c>
      <c r="B32" s="22" t="s">
        <v>85</v>
      </c>
      <c r="C32" s="24">
        <v>838362</v>
      </c>
      <c r="D32" s="24">
        <v>835821</v>
      </c>
      <c r="E32" s="24">
        <v>1023364</v>
      </c>
      <c r="F32" s="24">
        <v>1074398</v>
      </c>
      <c r="G32" s="24">
        <v>1038252</v>
      </c>
      <c r="H32" s="24">
        <v>1044498</v>
      </c>
      <c r="I32" s="24">
        <v>1085086</v>
      </c>
      <c r="J32" s="24">
        <v>1078842</v>
      </c>
      <c r="K32" s="24">
        <v>964882</v>
      </c>
      <c r="L32" s="24">
        <v>1146112</v>
      </c>
      <c r="M32" s="24">
        <v>1150140</v>
      </c>
      <c r="N32" s="24">
        <v>1440665</v>
      </c>
      <c r="O32" s="72">
        <v>12720421</v>
      </c>
    </row>
    <row r="33" spans="1:15" ht="15">
      <c r="A33" s="53">
        <v>2011</v>
      </c>
      <c r="B33" s="22" t="s">
        <v>85</v>
      </c>
      <c r="C33" s="24">
        <v>1215320.625</v>
      </c>
      <c r="D33" s="24">
        <v>1185647.051</v>
      </c>
      <c r="E33" s="24">
        <v>1351985.344</v>
      </c>
      <c r="F33" s="24">
        <v>1610269.214</v>
      </c>
      <c r="G33" s="24">
        <v>1462199.057</v>
      </c>
      <c r="H33" s="24"/>
      <c r="I33" s="24"/>
      <c r="J33" s="24"/>
      <c r="K33" s="24"/>
      <c r="L33" s="24"/>
      <c r="M33" s="24"/>
      <c r="N33" s="24"/>
      <c r="O33" s="167">
        <f>SUM(C33:N33)</f>
        <v>6825421.291</v>
      </c>
    </row>
    <row r="34" spans="1:15" ht="12.75">
      <c r="A34" s="19">
        <v>2010</v>
      </c>
      <c r="B34" s="22" t="s">
        <v>57</v>
      </c>
      <c r="C34" s="23">
        <v>1159649</v>
      </c>
      <c r="D34" s="23">
        <v>1139707</v>
      </c>
      <c r="E34" s="23">
        <v>1234470</v>
      </c>
      <c r="F34" s="23">
        <v>1195380</v>
      </c>
      <c r="G34" s="23">
        <v>1053917</v>
      </c>
      <c r="H34" s="23">
        <v>1165282</v>
      </c>
      <c r="I34" s="23">
        <v>1371227</v>
      </c>
      <c r="J34" s="23">
        <v>1170754</v>
      </c>
      <c r="K34" s="23">
        <v>1135802</v>
      </c>
      <c r="L34" s="23">
        <v>1361000</v>
      </c>
      <c r="M34" s="23">
        <v>1193341</v>
      </c>
      <c r="N34" s="23">
        <v>1463625</v>
      </c>
      <c r="O34" s="70">
        <v>14644153</v>
      </c>
    </row>
    <row r="35" spans="1:15" ht="15">
      <c r="A35" s="53">
        <v>2011</v>
      </c>
      <c r="B35" s="22" t="s">
        <v>57</v>
      </c>
      <c r="C35" s="23">
        <v>1301133.136</v>
      </c>
      <c r="D35" s="23">
        <v>1293626.814</v>
      </c>
      <c r="E35" s="23">
        <v>1422770.895</v>
      </c>
      <c r="F35" s="23">
        <v>1402672.548</v>
      </c>
      <c r="G35" s="23">
        <v>1297528.058</v>
      </c>
      <c r="H35" s="23"/>
      <c r="I35" s="23"/>
      <c r="J35" s="23"/>
      <c r="K35" s="23"/>
      <c r="L35" s="23"/>
      <c r="M35" s="23"/>
      <c r="N35" s="23"/>
      <c r="O35" s="167">
        <f>SUM(C35:N35)</f>
        <v>6717731.451</v>
      </c>
    </row>
    <row r="36" spans="1:15" ht="12.75">
      <c r="A36" s="19">
        <v>2010</v>
      </c>
      <c r="B36" s="22" t="s">
        <v>125</v>
      </c>
      <c r="C36" s="23">
        <v>1389797</v>
      </c>
      <c r="D36" s="23">
        <v>1435069</v>
      </c>
      <c r="E36" s="23">
        <v>1694575</v>
      </c>
      <c r="F36" s="23">
        <v>1411152</v>
      </c>
      <c r="G36" s="23">
        <v>1407546</v>
      </c>
      <c r="H36" s="23">
        <v>1424204</v>
      </c>
      <c r="I36" s="23">
        <v>1383693</v>
      </c>
      <c r="J36" s="23">
        <v>1016301</v>
      </c>
      <c r="K36" s="23">
        <v>1483530</v>
      </c>
      <c r="L36" s="23">
        <v>1694241</v>
      </c>
      <c r="M36" s="23">
        <v>1328073</v>
      </c>
      <c r="N36" s="23">
        <v>1714627</v>
      </c>
      <c r="O36" s="70">
        <v>17382809</v>
      </c>
    </row>
    <row r="37" spans="1:15" ht="15">
      <c r="A37" s="53">
        <v>2011</v>
      </c>
      <c r="B37" s="22" t="s">
        <v>125</v>
      </c>
      <c r="C37" s="23">
        <v>1489742.638</v>
      </c>
      <c r="D37" s="23">
        <v>1633323.498</v>
      </c>
      <c r="E37" s="23">
        <v>1953926.057</v>
      </c>
      <c r="F37" s="23">
        <v>1789941.532</v>
      </c>
      <c r="G37" s="23">
        <v>1676935.443</v>
      </c>
      <c r="H37" s="23"/>
      <c r="I37" s="23"/>
      <c r="J37" s="23"/>
      <c r="K37" s="23"/>
      <c r="L37" s="23"/>
      <c r="M37" s="23"/>
      <c r="N37" s="23"/>
      <c r="O37" s="167">
        <f>SUM(C37:N37)</f>
        <v>8543869.168</v>
      </c>
    </row>
    <row r="38" spans="1:15" ht="12.75">
      <c r="A38" s="19">
        <v>2010</v>
      </c>
      <c r="B38" s="22" t="s">
        <v>128</v>
      </c>
      <c r="C38" s="23">
        <v>42252</v>
      </c>
      <c r="D38" s="23">
        <v>73229</v>
      </c>
      <c r="E38" s="23">
        <v>102346</v>
      </c>
      <c r="F38" s="23">
        <v>80240</v>
      </c>
      <c r="G38" s="23">
        <v>165025</v>
      </c>
      <c r="H38" s="23">
        <v>187045</v>
      </c>
      <c r="I38" s="23">
        <v>173505</v>
      </c>
      <c r="J38" s="23">
        <v>70032</v>
      </c>
      <c r="K38" s="23">
        <v>34396</v>
      </c>
      <c r="L38" s="23">
        <v>68398</v>
      </c>
      <c r="M38" s="23">
        <v>73441</v>
      </c>
      <c r="N38" s="23">
        <v>48554</v>
      </c>
      <c r="O38" s="70">
        <v>1118462</v>
      </c>
    </row>
    <row r="39" spans="1:15" ht="15">
      <c r="A39" s="53">
        <v>2011</v>
      </c>
      <c r="B39" s="22" t="s">
        <v>128</v>
      </c>
      <c r="C39" s="23">
        <v>67293.251</v>
      </c>
      <c r="D39" s="23">
        <v>71420.432</v>
      </c>
      <c r="E39" s="23">
        <v>162490.551</v>
      </c>
      <c r="F39" s="23">
        <v>232443.111</v>
      </c>
      <c r="G39" s="23">
        <v>84396.595</v>
      </c>
      <c r="H39" s="23"/>
      <c r="I39" s="23"/>
      <c r="J39" s="23"/>
      <c r="K39" s="23"/>
      <c r="L39" s="23"/>
      <c r="M39" s="23"/>
      <c r="N39" s="23"/>
      <c r="O39" s="167">
        <f>SUM(C39:N39)</f>
        <v>618043.9400000001</v>
      </c>
    </row>
    <row r="40" spans="1:15" ht="12.75">
      <c r="A40" s="19">
        <v>2010</v>
      </c>
      <c r="B40" s="22" t="s">
        <v>118</v>
      </c>
      <c r="C40" s="23">
        <v>623382</v>
      </c>
      <c r="D40" s="23">
        <v>709005</v>
      </c>
      <c r="E40" s="23">
        <v>798188</v>
      </c>
      <c r="F40" s="23">
        <v>821046</v>
      </c>
      <c r="G40" s="23">
        <v>773813</v>
      </c>
      <c r="H40" s="23">
        <v>793798</v>
      </c>
      <c r="I40" s="23">
        <v>732449</v>
      </c>
      <c r="J40" s="23">
        <v>736304</v>
      </c>
      <c r="K40" s="23">
        <v>813591</v>
      </c>
      <c r="L40" s="23">
        <v>948814</v>
      </c>
      <c r="M40" s="23">
        <v>917302</v>
      </c>
      <c r="N40" s="23">
        <v>962847</v>
      </c>
      <c r="O40" s="70">
        <v>9630539</v>
      </c>
    </row>
    <row r="41" spans="1:15" ht="15">
      <c r="A41" s="53">
        <v>2011</v>
      </c>
      <c r="B41" s="22" t="s">
        <v>118</v>
      </c>
      <c r="C41" s="23">
        <v>715262.858</v>
      </c>
      <c r="D41" s="23">
        <v>740839.993</v>
      </c>
      <c r="E41" s="23">
        <v>916541.546</v>
      </c>
      <c r="F41" s="23">
        <v>864098.329</v>
      </c>
      <c r="G41" s="23">
        <v>845237.72</v>
      </c>
      <c r="H41" s="23"/>
      <c r="I41" s="23"/>
      <c r="J41" s="23"/>
      <c r="K41" s="23"/>
      <c r="L41" s="23"/>
      <c r="M41" s="23"/>
      <c r="N41" s="23"/>
      <c r="O41" s="167">
        <f>SUM(C41:N41)</f>
        <v>4081980.4459999995</v>
      </c>
    </row>
    <row r="42" spans="1:15" ht="12.75">
      <c r="A42" s="19">
        <v>2010</v>
      </c>
      <c r="B42" s="22" t="s">
        <v>58</v>
      </c>
      <c r="C42" s="23">
        <v>400715</v>
      </c>
      <c r="D42" s="23">
        <v>473176</v>
      </c>
      <c r="E42" s="23">
        <v>518417</v>
      </c>
      <c r="F42" s="23">
        <v>553706</v>
      </c>
      <c r="G42" s="23">
        <v>536200</v>
      </c>
      <c r="H42" s="23">
        <v>546233</v>
      </c>
      <c r="I42" s="23">
        <v>532279</v>
      </c>
      <c r="J42" s="23">
        <v>497552</v>
      </c>
      <c r="K42" s="23">
        <v>501151</v>
      </c>
      <c r="L42" s="23">
        <v>604293</v>
      </c>
      <c r="M42" s="23">
        <v>502663</v>
      </c>
      <c r="N42" s="23">
        <v>689404</v>
      </c>
      <c r="O42" s="70">
        <v>6355791</v>
      </c>
    </row>
    <row r="43" spans="1:15" ht="15">
      <c r="A43" s="53">
        <v>2011</v>
      </c>
      <c r="B43" s="22" t="s">
        <v>58</v>
      </c>
      <c r="C43" s="23">
        <v>545067.746</v>
      </c>
      <c r="D43" s="23">
        <v>573022.357</v>
      </c>
      <c r="E43" s="23">
        <v>715484.527</v>
      </c>
      <c r="F43" s="23">
        <v>713791.486</v>
      </c>
      <c r="G43" s="23">
        <v>718380.007</v>
      </c>
      <c r="H43" s="23"/>
      <c r="I43" s="23"/>
      <c r="J43" s="23"/>
      <c r="K43" s="23"/>
      <c r="L43" s="23"/>
      <c r="M43" s="23"/>
      <c r="N43" s="23"/>
      <c r="O43" s="167">
        <f>SUM(C43:N43)</f>
        <v>3265746.1230000006</v>
      </c>
    </row>
    <row r="44" spans="1:15" ht="12.75">
      <c r="A44" s="19">
        <v>2010</v>
      </c>
      <c r="B44" s="22" t="s">
        <v>86</v>
      </c>
      <c r="C44" s="23">
        <v>390919</v>
      </c>
      <c r="D44" s="23">
        <v>440498</v>
      </c>
      <c r="E44" s="23">
        <v>491496</v>
      </c>
      <c r="F44" s="23">
        <v>490231</v>
      </c>
      <c r="G44" s="23">
        <v>440196</v>
      </c>
      <c r="H44" s="23">
        <v>472166</v>
      </c>
      <c r="I44" s="23">
        <v>498305</v>
      </c>
      <c r="J44" s="23">
        <v>467141</v>
      </c>
      <c r="K44" s="23">
        <v>482018</v>
      </c>
      <c r="L44" s="23">
        <v>551609</v>
      </c>
      <c r="M44" s="23">
        <v>499795</v>
      </c>
      <c r="N44" s="23">
        <v>572516</v>
      </c>
      <c r="O44" s="70">
        <v>5796890</v>
      </c>
    </row>
    <row r="45" spans="1:15" ht="15">
      <c r="A45" s="53">
        <v>2011</v>
      </c>
      <c r="B45" s="22" t="s">
        <v>86</v>
      </c>
      <c r="C45" s="23">
        <v>507036.153</v>
      </c>
      <c r="D45" s="23">
        <v>541489.553</v>
      </c>
      <c r="E45" s="23">
        <v>609116.849</v>
      </c>
      <c r="F45" s="23">
        <v>613215.126</v>
      </c>
      <c r="G45" s="23">
        <v>595002.792</v>
      </c>
      <c r="H45" s="23"/>
      <c r="I45" s="23"/>
      <c r="J45" s="23"/>
      <c r="K45" s="23"/>
      <c r="L45" s="23"/>
      <c r="M45" s="23"/>
      <c r="N45" s="23"/>
      <c r="O45" s="167">
        <f>SUM(C45:N45)</f>
        <v>2865860.473</v>
      </c>
    </row>
    <row r="46" spans="1:15" ht="12.75">
      <c r="A46" s="19">
        <v>2010</v>
      </c>
      <c r="B46" s="22" t="s">
        <v>151</v>
      </c>
      <c r="C46" s="23">
        <v>681949</v>
      </c>
      <c r="D46" s="23">
        <v>801247</v>
      </c>
      <c r="E46" s="23">
        <v>1045855</v>
      </c>
      <c r="F46" s="23">
        <v>1077904</v>
      </c>
      <c r="G46" s="23">
        <v>1177034</v>
      </c>
      <c r="H46" s="23">
        <v>1061463</v>
      </c>
      <c r="I46" s="23">
        <v>1018076</v>
      </c>
      <c r="J46" s="23">
        <v>950882</v>
      </c>
      <c r="K46" s="23">
        <v>1081161</v>
      </c>
      <c r="L46" s="23">
        <v>1174785</v>
      </c>
      <c r="M46" s="23">
        <v>957738</v>
      </c>
      <c r="N46" s="23">
        <v>1274235</v>
      </c>
      <c r="O46" s="70">
        <v>12302328</v>
      </c>
    </row>
    <row r="47" spans="1:15" ht="15">
      <c r="A47" s="53">
        <v>2011</v>
      </c>
      <c r="B47" s="22" t="s">
        <v>151</v>
      </c>
      <c r="C47" s="23">
        <v>973795.704</v>
      </c>
      <c r="D47" s="23">
        <v>1290851.142</v>
      </c>
      <c r="E47" s="23">
        <v>1386489.783</v>
      </c>
      <c r="F47" s="23">
        <v>1459746.565</v>
      </c>
      <c r="G47" s="23">
        <v>1336821.168</v>
      </c>
      <c r="H47" s="23"/>
      <c r="I47" s="23"/>
      <c r="J47" s="23"/>
      <c r="K47" s="23"/>
      <c r="L47" s="23"/>
      <c r="M47" s="23"/>
      <c r="N47" s="23"/>
      <c r="O47" s="167">
        <f>SUM(C47:N47)</f>
        <v>6447704.362</v>
      </c>
    </row>
    <row r="48" spans="1:15" ht="12.75">
      <c r="A48" s="19">
        <v>2010</v>
      </c>
      <c r="B48" s="22" t="s">
        <v>59</v>
      </c>
      <c r="C48" s="23">
        <v>233569</v>
      </c>
      <c r="D48" s="23">
        <v>239545</v>
      </c>
      <c r="E48" s="23">
        <v>301050</v>
      </c>
      <c r="F48" s="23">
        <v>290003</v>
      </c>
      <c r="G48" s="23">
        <v>268788</v>
      </c>
      <c r="H48" s="23">
        <v>263922</v>
      </c>
      <c r="I48" s="23">
        <v>278104</v>
      </c>
      <c r="J48" s="23">
        <v>259534</v>
      </c>
      <c r="K48" s="23">
        <v>254429</v>
      </c>
      <c r="L48" s="23">
        <v>295200</v>
      </c>
      <c r="M48" s="23">
        <v>246130</v>
      </c>
      <c r="N48" s="23">
        <v>286125</v>
      </c>
      <c r="O48" s="70">
        <v>3216400</v>
      </c>
    </row>
    <row r="49" spans="1:15" ht="15">
      <c r="A49" s="53">
        <v>2011</v>
      </c>
      <c r="B49" s="22" t="s">
        <v>59</v>
      </c>
      <c r="C49" s="23">
        <v>227741.308</v>
      </c>
      <c r="D49" s="23">
        <v>230318.168</v>
      </c>
      <c r="E49" s="23">
        <v>278714.306</v>
      </c>
      <c r="F49" s="23">
        <v>285169.997</v>
      </c>
      <c r="G49" s="23">
        <v>298724.203</v>
      </c>
      <c r="H49" s="23"/>
      <c r="I49" s="23"/>
      <c r="J49" s="23"/>
      <c r="K49" s="23"/>
      <c r="L49" s="23"/>
      <c r="M49" s="23"/>
      <c r="N49" s="23"/>
      <c r="O49" s="167">
        <f>SUM(C49:N49)</f>
        <v>1320667.9819999998</v>
      </c>
    </row>
    <row r="50" spans="1:15" ht="12.75">
      <c r="A50" s="19">
        <v>2010</v>
      </c>
      <c r="B50" s="22" t="s">
        <v>62</v>
      </c>
      <c r="C50" s="23">
        <v>66086</v>
      </c>
      <c r="D50" s="23">
        <v>77441</v>
      </c>
      <c r="E50" s="23">
        <v>116762</v>
      </c>
      <c r="F50" s="23">
        <v>113148</v>
      </c>
      <c r="G50" s="23">
        <v>91388</v>
      </c>
      <c r="H50" s="23">
        <v>86026</v>
      </c>
      <c r="I50" s="23">
        <v>91222</v>
      </c>
      <c r="J50" s="23">
        <v>89722</v>
      </c>
      <c r="K50" s="23">
        <v>94686</v>
      </c>
      <c r="L50" s="23">
        <v>127131</v>
      </c>
      <c r="M50" s="23">
        <v>133177</v>
      </c>
      <c r="N50" s="23">
        <v>119107</v>
      </c>
      <c r="O50" s="70">
        <v>1205896</v>
      </c>
    </row>
    <row r="51" spans="1:15" ht="15">
      <c r="A51" s="53">
        <v>2011</v>
      </c>
      <c r="B51" s="22" t="s">
        <v>62</v>
      </c>
      <c r="C51" s="23">
        <v>86255.287</v>
      </c>
      <c r="D51" s="23">
        <v>116018.778</v>
      </c>
      <c r="E51" s="23">
        <v>147880.693</v>
      </c>
      <c r="F51" s="23">
        <v>130666.322</v>
      </c>
      <c r="G51" s="23">
        <v>103332.784</v>
      </c>
      <c r="H51" s="23"/>
      <c r="I51" s="23"/>
      <c r="J51" s="23"/>
      <c r="K51" s="23"/>
      <c r="L51" s="23"/>
      <c r="M51" s="23"/>
      <c r="N51" s="23"/>
      <c r="O51" s="167">
        <f>SUM(C51:N51)</f>
        <v>584153.8640000001</v>
      </c>
    </row>
    <row r="52" spans="1:15" ht="12.75">
      <c r="A52" s="19">
        <v>2010</v>
      </c>
      <c r="B52" s="22" t="s">
        <v>60</v>
      </c>
      <c r="C52" s="23">
        <v>4924</v>
      </c>
      <c r="D52" s="23">
        <v>4070</v>
      </c>
      <c r="E52" s="23">
        <v>6757</v>
      </c>
      <c r="F52" s="23">
        <v>7370</v>
      </c>
      <c r="G52" s="23">
        <v>5753</v>
      </c>
      <c r="H52" s="23">
        <v>5565</v>
      </c>
      <c r="I52" s="23">
        <v>6366</v>
      </c>
      <c r="J52" s="23">
        <v>4276</v>
      </c>
      <c r="K52" s="23">
        <v>2575</v>
      </c>
      <c r="L52" s="23">
        <v>4064</v>
      </c>
      <c r="M52" s="23">
        <v>3838</v>
      </c>
      <c r="N52" s="23">
        <v>4431</v>
      </c>
      <c r="O52" s="70">
        <v>59989</v>
      </c>
    </row>
    <row r="53" spans="1:15" ht="15">
      <c r="A53" s="53">
        <v>2011</v>
      </c>
      <c r="B53" s="22" t="s">
        <v>60</v>
      </c>
      <c r="C53" s="23">
        <v>4509.566</v>
      </c>
      <c r="D53" s="23">
        <v>6952.358</v>
      </c>
      <c r="E53" s="23">
        <v>8595.789</v>
      </c>
      <c r="F53" s="23">
        <v>7871.875</v>
      </c>
      <c r="G53" s="23">
        <v>9551.187</v>
      </c>
      <c r="H53" s="23"/>
      <c r="I53" s="23"/>
      <c r="J53" s="23"/>
      <c r="K53" s="23"/>
      <c r="L53" s="23"/>
      <c r="M53" s="23"/>
      <c r="N53" s="23"/>
      <c r="O53" s="167">
        <f>SUM(C53:N53)</f>
        <v>37480.775</v>
      </c>
    </row>
    <row r="54" spans="1:15" ht="15">
      <c r="A54" s="19">
        <v>2010</v>
      </c>
      <c r="B54" s="20" t="s">
        <v>18</v>
      </c>
      <c r="C54" s="21">
        <v>270417</v>
      </c>
      <c r="D54" s="21">
        <v>202701</v>
      </c>
      <c r="E54" s="21">
        <v>242158</v>
      </c>
      <c r="F54" s="21">
        <v>342336</v>
      </c>
      <c r="G54" s="21">
        <v>337653</v>
      </c>
      <c r="H54" s="21">
        <v>344045</v>
      </c>
      <c r="I54" s="21">
        <v>339657</v>
      </c>
      <c r="J54" s="21">
        <v>326853</v>
      </c>
      <c r="K54" s="21">
        <v>289496</v>
      </c>
      <c r="L54" s="21">
        <v>359014</v>
      </c>
      <c r="M54" s="21">
        <v>260613</v>
      </c>
      <c r="N54" s="21">
        <v>343931</v>
      </c>
      <c r="O54" s="36">
        <v>3658875</v>
      </c>
    </row>
    <row r="55" spans="1:15" ht="15">
      <c r="A55" s="53">
        <v>2011</v>
      </c>
      <c r="B55" s="20" t="s">
        <v>18</v>
      </c>
      <c r="C55" s="21">
        <v>295367.278</v>
      </c>
      <c r="D55" s="21">
        <v>247088.429</v>
      </c>
      <c r="E55" s="21">
        <v>281977.406</v>
      </c>
      <c r="F55" s="21">
        <v>326783.122</v>
      </c>
      <c r="G55" s="21">
        <v>323232.894</v>
      </c>
      <c r="H55" s="21"/>
      <c r="I55" s="21"/>
      <c r="J55" s="21"/>
      <c r="K55" s="21"/>
      <c r="L55" s="21"/>
      <c r="M55" s="21"/>
      <c r="N55" s="21"/>
      <c r="O55" s="167">
        <f>SUM(C55:N55)</f>
        <v>1474449.1289999997</v>
      </c>
    </row>
    <row r="56" spans="1:15" ht="12.75">
      <c r="A56" s="19">
        <v>2010</v>
      </c>
      <c r="B56" s="22" t="s">
        <v>61</v>
      </c>
      <c r="C56" s="23">
        <v>270417</v>
      </c>
      <c r="D56" s="23">
        <v>202701</v>
      </c>
      <c r="E56" s="23">
        <v>242158</v>
      </c>
      <c r="F56" s="23">
        <v>342336</v>
      </c>
      <c r="G56" s="23">
        <v>337653</v>
      </c>
      <c r="H56" s="23">
        <v>344045</v>
      </c>
      <c r="I56" s="23">
        <v>339657</v>
      </c>
      <c r="J56" s="23">
        <v>326853</v>
      </c>
      <c r="K56" s="23">
        <v>289496</v>
      </c>
      <c r="L56" s="23">
        <v>359014</v>
      </c>
      <c r="M56" s="23">
        <v>260613</v>
      </c>
      <c r="N56" s="23">
        <v>343931</v>
      </c>
      <c r="O56" s="70">
        <v>3658875</v>
      </c>
    </row>
    <row r="57" spans="1:15" ht="15.75" thickBot="1">
      <c r="A57" s="53">
        <v>2011</v>
      </c>
      <c r="B57" s="22" t="s">
        <v>61</v>
      </c>
      <c r="C57" s="23">
        <v>295367.278</v>
      </c>
      <c r="D57" s="23">
        <v>247088.429</v>
      </c>
      <c r="E57" s="23">
        <v>281977.406</v>
      </c>
      <c r="F57" s="23">
        <v>326783.122</v>
      </c>
      <c r="G57" s="23">
        <v>323232.894</v>
      </c>
      <c r="H57" s="23"/>
      <c r="I57" s="23"/>
      <c r="J57" s="23"/>
      <c r="K57" s="23"/>
      <c r="L57" s="23"/>
      <c r="M57" s="23"/>
      <c r="N57" s="23"/>
      <c r="O57" s="167">
        <f>SUM(C57:N57)</f>
        <v>1474449.1289999997</v>
      </c>
    </row>
    <row r="58" spans="1:15" s="164" customFormat="1" ht="15" customHeight="1" thickBot="1">
      <c r="A58" s="160">
        <v>2002</v>
      </c>
      <c r="B58" s="161" t="s">
        <v>19</v>
      </c>
      <c r="C58" s="162">
        <v>2607319.6610000003</v>
      </c>
      <c r="D58" s="162">
        <v>2383772.9540000013</v>
      </c>
      <c r="E58" s="162">
        <v>2918943.521000001</v>
      </c>
      <c r="F58" s="162">
        <v>2742857.9220000007</v>
      </c>
      <c r="G58" s="162">
        <v>3000325.242999999</v>
      </c>
      <c r="H58" s="162">
        <v>2770693.8810000005</v>
      </c>
      <c r="I58" s="162">
        <v>3103851.862000001</v>
      </c>
      <c r="J58" s="162">
        <v>2975888.974000001</v>
      </c>
      <c r="K58" s="162">
        <v>3218206.861000001</v>
      </c>
      <c r="L58" s="162">
        <v>3501128.02</v>
      </c>
      <c r="M58" s="162">
        <v>3593604.8959999993</v>
      </c>
      <c r="N58" s="162">
        <v>3242495.233999999</v>
      </c>
      <c r="O58" s="163">
        <v>36059089.029</v>
      </c>
    </row>
    <row r="59" spans="1:15" s="164" customFormat="1" ht="15" customHeight="1" thickBot="1">
      <c r="A59" s="160">
        <v>2003</v>
      </c>
      <c r="B59" s="161" t="s">
        <v>19</v>
      </c>
      <c r="C59" s="162">
        <v>3533705.5820000004</v>
      </c>
      <c r="D59" s="162">
        <v>2923460.39</v>
      </c>
      <c r="E59" s="162">
        <v>3908255.9910000004</v>
      </c>
      <c r="F59" s="162">
        <v>3662183.449000002</v>
      </c>
      <c r="G59" s="162">
        <v>3860471.3</v>
      </c>
      <c r="H59" s="162">
        <v>3796113.5220000003</v>
      </c>
      <c r="I59" s="162">
        <v>4236114.264</v>
      </c>
      <c r="J59" s="162">
        <v>3828726.17</v>
      </c>
      <c r="K59" s="162">
        <v>4114677.5230000005</v>
      </c>
      <c r="L59" s="162">
        <v>4824388.259000002</v>
      </c>
      <c r="M59" s="162">
        <v>3969697.458000001</v>
      </c>
      <c r="N59" s="162">
        <v>4595042.393999998</v>
      </c>
      <c r="O59" s="163">
        <v>47252836.302000016</v>
      </c>
    </row>
    <row r="60" spans="1:15" s="164" customFormat="1" ht="15" customHeight="1" thickBot="1">
      <c r="A60" s="160">
        <v>2004</v>
      </c>
      <c r="B60" s="161" t="s">
        <v>19</v>
      </c>
      <c r="C60" s="162">
        <v>4619660.84</v>
      </c>
      <c r="D60" s="162">
        <v>3664503.0430000005</v>
      </c>
      <c r="E60" s="162">
        <v>5218042.176999998</v>
      </c>
      <c r="F60" s="162">
        <v>5072462.993999997</v>
      </c>
      <c r="G60" s="162">
        <v>5170061.604999999</v>
      </c>
      <c r="H60" s="162">
        <v>5284383.285999999</v>
      </c>
      <c r="I60" s="162">
        <v>5632138.798</v>
      </c>
      <c r="J60" s="162">
        <v>4707491.283999999</v>
      </c>
      <c r="K60" s="162">
        <v>5656283.520999999</v>
      </c>
      <c r="L60" s="162">
        <v>5867342.121</v>
      </c>
      <c r="M60" s="162">
        <v>5733908.976</v>
      </c>
      <c r="N60" s="162">
        <v>6540874.174999999</v>
      </c>
      <c r="O60" s="163">
        <v>63167152.81999999</v>
      </c>
    </row>
    <row r="61" spans="1:15" s="164" customFormat="1" ht="15" customHeight="1" thickBot="1">
      <c r="A61" s="160">
        <v>2005</v>
      </c>
      <c r="B61" s="161" t="s">
        <v>19</v>
      </c>
      <c r="C61" s="162">
        <v>4997279.724</v>
      </c>
      <c r="D61" s="162">
        <v>5651741.2519999975</v>
      </c>
      <c r="E61" s="162">
        <v>6591859.217999999</v>
      </c>
      <c r="F61" s="162">
        <v>6128131.877999999</v>
      </c>
      <c r="G61" s="162">
        <v>5977226.217</v>
      </c>
      <c r="H61" s="162">
        <v>6038534.367</v>
      </c>
      <c r="I61" s="162">
        <v>5763466.353000001</v>
      </c>
      <c r="J61" s="162">
        <v>5552867.211999998</v>
      </c>
      <c r="K61" s="162">
        <v>6814268.940999999</v>
      </c>
      <c r="L61" s="162">
        <v>6772178.569</v>
      </c>
      <c r="M61" s="162">
        <v>5942575.782000001</v>
      </c>
      <c r="N61" s="162">
        <v>7246278.630000002</v>
      </c>
      <c r="O61" s="163">
        <v>73476408.14299999</v>
      </c>
    </row>
    <row r="62" spans="1:15" s="164" customFormat="1" ht="15" customHeight="1" thickBot="1">
      <c r="A62" s="160">
        <v>2006</v>
      </c>
      <c r="B62" s="161" t="s">
        <v>19</v>
      </c>
      <c r="C62" s="162">
        <v>5133048.880999998</v>
      </c>
      <c r="D62" s="162">
        <v>6058251.279</v>
      </c>
      <c r="E62" s="162">
        <v>7411101.658999997</v>
      </c>
      <c r="F62" s="162">
        <v>6456090.261000001</v>
      </c>
      <c r="G62" s="162">
        <v>7041543.246999999</v>
      </c>
      <c r="H62" s="162">
        <v>7815434.6219999995</v>
      </c>
      <c r="I62" s="162">
        <v>7067411.478999999</v>
      </c>
      <c r="J62" s="162">
        <v>6811202.410000001</v>
      </c>
      <c r="K62" s="162">
        <v>7606551.095</v>
      </c>
      <c r="L62" s="162">
        <v>6888812.549000001</v>
      </c>
      <c r="M62" s="162">
        <v>8641474.556000004</v>
      </c>
      <c r="N62" s="162">
        <v>8603753.479999999</v>
      </c>
      <c r="O62" s="163">
        <v>85534675.518</v>
      </c>
    </row>
    <row r="63" spans="1:15" s="164" customFormat="1" ht="15" customHeight="1" thickBot="1">
      <c r="A63" s="160">
        <v>2007</v>
      </c>
      <c r="B63" s="161" t="s">
        <v>19</v>
      </c>
      <c r="C63" s="162">
        <v>6564559.7930000005</v>
      </c>
      <c r="D63" s="162">
        <v>7656951.608</v>
      </c>
      <c r="E63" s="162">
        <v>8957851.621000005</v>
      </c>
      <c r="F63" s="162">
        <v>8313312.004999998</v>
      </c>
      <c r="G63" s="162">
        <v>9147620.042000001</v>
      </c>
      <c r="H63" s="162">
        <v>8980247.437</v>
      </c>
      <c r="I63" s="162">
        <v>8937741.591000002</v>
      </c>
      <c r="J63" s="162">
        <v>8736689.092000002</v>
      </c>
      <c r="K63" s="162">
        <v>9038743.896</v>
      </c>
      <c r="L63" s="162">
        <v>9895216.622</v>
      </c>
      <c r="M63" s="162">
        <v>11318798.219999997</v>
      </c>
      <c r="N63" s="162">
        <v>9724017.977000004</v>
      </c>
      <c r="O63" s="163">
        <v>107271749.904</v>
      </c>
    </row>
    <row r="64" spans="1:15" s="164" customFormat="1" ht="15" customHeight="1" thickBot="1">
      <c r="A64" s="160">
        <v>2008</v>
      </c>
      <c r="B64" s="161" t="s">
        <v>19</v>
      </c>
      <c r="C64" s="162">
        <v>10632207.041</v>
      </c>
      <c r="D64" s="162">
        <v>11077899.120000005</v>
      </c>
      <c r="E64" s="162">
        <v>11428587.234000001</v>
      </c>
      <c r="F64" s="162">
        <v>11363963.502999999</v>
      </c>
      <c r="G64" s="162">
        <v>12477968.7</v>
      </c>
      <c r="H64" s="162">
        <v>11770634.384000003</v>
      </c>
      <c r="I64" s="162">
        <v>12595426.862999996</v>
      </c>
      <c r="J64" s="162">
        <v>11046830.086</v>
      </c>
      <c r="K64" s="162">
        <v>12793148.033999996</v>
      </c>
      <c r="L64" s="162">
        <v>9722708.79</v>
      </c>
      <c r="M64" s="162">
        <v>9395872.897000004</v>
      </c>
      <c r="N64" s="162">
        <v>7721948.974000001</v>
      </c>
      <c r="O64" s="163">
        <v>132027195.626</v>
      </c>
    </row>
    <row r="65" spans="1:15" s="164" customFormat="1" ht="15" customHeight="1" thickBot="1">
      <c r="A65" s="160">
        <v>2009</v>
      </c>
      <c r="B65" s="161" t="s">
        <v>19</v>
      </c>
      <c r="C65" s="162">
        <v>7885552.420000002</v>
      </c>
      <c r="D65" s="162">
        <v>8435121.586</v>
      </c>
      <c r="E65" s="162">
        <v>8157276.399</v>
      </c>
      <c r="F65" s="162">
        <v>7561913.466000001</v>
      </c>
      <c r="G65" s="162">
        <v>7347604.314000001</v>
      </c>
      <c r="H65" s="162">
        <v>8334561.708999999</v>
      </c>
      <c r="I65" s="162">
        <v>9056154.933</v>
      </c>
      <c r="J65" s="162">
        <v>7822707.143000001</v>
      </c>
      <c r="K65" s="162">
        <v>8480918.709</v>
      </c>
      <c r="L65" s="162">
        <v>10095247.819000004</v>
      </c>
      <c r="M65" s="162">
        <v>8903119.568999998</v>
      </c>
      <c r="N65" s="162">
        <v>10054828.131000003</v>
      </c>
      <c r="O65" s="163">
        <v>102135006.198</v>
      </c>
    </row>
    <row r="66" spans="1:15" s="164" customFormat="1" ht="15" customHeight="1" thickBot="1">
      <c r="A66" s="160">
        <v>2010</v>
      </c>
      <c r="B66" s="161" t="s">
        <v>19</v>
      </c>
      <c r="C66" s="162">
        <v>7831520.471999998</v>
      </c>
      <c r="D66" s="162">
        <v>8264159.439999999</v>
      </c>
      <c r="E66" s="162">
        <v>9887355.486999996</v>
      </c>
      <c r="F66" s="162">
        <v>9396576.027000004</v>
      </c>
      <c r="G66" s="162">
        <v>9795694.605</v>
      </c>
      <c r="H66" s="162">
        <v>9536602.183000004</v>
      </c>
      <c r="I66" s="162">
        <v>9571627.494</v>
      </c>
      <c r="J66" s="162">
        <v>8520880.23</v>
      </c>
      <c r="K66" s="162">
        <v>8910253.700999998</v>
      </c>
      <c r="L66" s="162">
        <v>10968916.843000002</v>
      </c>
      <c r="M66" s="162">
        <v>9438637.772</v>
      </c>
      <c r="N66" s="162">
        <v>11563765</v>
      </c>
      <c r="O66" s="163">
        <f>SUM(C66:N66)</f>
        <v>113685989.254</v>
      </c>
    </row>
    <row r="67" spans="1:15" s="164" customFormat="1" ht="15" customHeight="1" thickBot="1">
      <c r="A67" s="160">
        <v>2011</v>
      </c>
      <c r="B67" s="161" t="s">
        <v>19</v>
      </c>
      <c r="C67" s="162">
        <v>9552745.282000002</v>
      </c>
      <c r="D67" s="162">
        <v>10067112.427000001</v>
      </c>
      <c r="E67" s="162">
        <v>11819124.660000002</v>
      </c>
      <c r="F67" s="162">
        <v>11898340.591</v>
      </c>
      <c r="G67" s="162">
        <v>11081879.23</v>
      </c>
      <c r="H67" s="162"/>
      <c r="I67" s="162"/>
      <c r="J67" s="162"/>
      <c r="K67" s="162"/>
      <c r="L67" s="162"/>
      <c r="M67" s="162"/>
      <c r="N67" s="162"/>
      <c r="O67" s="163">
        <f>SUM(C67:N67)</f>
        <v>54419202.19</v>
      </c>
    </row>
    <row r="69" ht="12.75">
      <c r="B69" s="75" t="s">
        <v>135</v>
      </c>
    </row>
  </sheetData>
  <sheetProtection/>
  <printOptions/>
  <pageMargins left="0.5905511811023623" right="0.35433070866141736" top="0.2362204724409449" bottom="0.1968503937007874" header="0" footer="0"/>
  <pageSetup horizontalDpi="300" verticalDpi="3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6"/>
  <sheetViews>
    <sheetView zoomScale="70" zoomScaleNormal="70" zoomScalePageLayoutView="0" workbookViewId="0" topLeftCell="A2">
      <selection activeCell="A46" sqref="A46"/>
    </sheetView>
  </sheetViews>
  <sheetFormatPr defaultColWidth="9.140625" defaultRowHeight="12.75"/>
  <cols>
    <col min="1" max="1" width="44.7109375" style="1" customWidth="1"/>
    <col min="2" max="2" width="16.00390625" style="56" customWidth="1"/>
    <col min="3" max="3" width="16.00390625" style="1" customWidth="1"/>
    <col min="4" max="4" width="10.28125" style="1" customWidth="1"/>
    <col min="5" max="5" width="12.7109375" style="1" bestFit="1" customWidth="1"/>
    <col min="6" max="7" width="17.28125" style="1" customWidth="1"/>
    <col min="8" max="9" width="9.57421875" style="1" customWidth="1"/>
    <col min="10" max="11" width="17.28125" style="1" bestFit="1" customWidth="1"/>
    <col min="12" max="13" width="13.421875" style="1" customWidth="1"/>
    <col min="14" max="16384" width="9.140625" style="1" customWidth="1"/>
  </cols>
  <sheetData>
    <row r="1" spans="2:6" ht="26.25">
      <c r="B1" s="76" t="s">
        <v>164</v>
      </c>
      <c r="C1" s="39"/>
      <c r="D1" s="2"/>
      <c r="F1" s="2"/>
    </row>
    <row r="2" spans="4:6" ht="12.75">
      <c r="D2" s="2"/>
      <c r="F2" s="2"/>
    </row>
    <row r="3" spans="4:6" ht="12.75">
      <c r="D3" s="2"/>
      <c r="F3" s="2"/>
    </row>
    <row r="4" spans="2:6" ht="13.5" thickBot="1">
      <c r="B4" s="57"/>
      <c r="C4" s="2"/>
      <c r="D4" s="2"/>
      <c r="E4" s="2"/>
      <c r="F4" s="2"/>
    </row>
    <row r="5" spans="1:13" ht="27" thickBot="1">
      <c r="A5" s="175" t="s">
        <v>116</v>
      </c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7"/>
    </row>
    <row r="6" spans="1:13" ht="19.5" thickBot="1" thickTop="1">
      <c r="A6" s="41"/>
      <c r="B6" s="168" t="s">
        <v>25</v>
      </c>
      <c r="C6" s="169"/>
      <c r="D6" s="169"/>
      <c r="E6" s="171"/>
      <c r="F6" s="168" t="s">
        <v>158</v>
      </c>
      <c r="G6" s="169"/>
      <c r="H6" s="169"/>
      <c r="I6" s="170"/>
      <c r="J6" s="168" t="s">
        <v>120</v>
      </c>
      <c r="K6" s="169"/>
      <c r="L6" s="169"/>
      <c r="M6" s="171"/>
    </row>
    <row r="7" spans="1:13" ht="38.25" thickBot="1" thickTop="1">
      <c r="A7" s="42" t="s">
        <v>1</v>
      </c>
      <c r="B7" s="80">
        <v>2010</v>
      </c>
      <c r="C7" s="81">
        <v>2011</v>
      </c>
      <c r="D7" s="82" t="s">
        <v>142</v>
      </c>
      <c r="E7" s="83" t="s">
        <v>141</v>
      </c>
      <c r="F7" s="80">
        <v>2010</v>
      </c>
      <c r="G7" s="81">
        <v>2011</v>
      </c>
      <c r="H7" s="82" t="s">
        <v>142</v>
      </c>
      <c r="I7" s="83" t="s">
        <v>141</v>
      </c>
      <c r="J7" s="80" t="s">
        <v>115</v>
      </c>
      <c r="K7" s="81" t="s">
        <v>138</v>
      </c>
      <c r="L7" s="84" t="s">
        <v>139</v>
      </c>
      <c r="M7" s="83" t="s">
        <v>140</v>
      </c>
    </row>
    <row r="8" spans="1:13" ht="18" thickBot="1" thickTop="1">
      <c r="A8" s="58" t="s">
        <v>2</v>
      </c>
      <c r="B8" s="59">
        <f>'SEKTÖR (U S D)'!B8*1.5348</f>
        <v>1714104.0812904001</v>
      </c>
      <c r="C8" s="59">
        <f>'SEKTÖR (U S D)'!C8*1.5642</f>
        <v>2164923.5737932003</v>
      </c>
      <c r="D8" s="151">
        <f aca="true" t="shared" si="0" ref="D8:D41">(C8-B8)/B8*100</f>
        <v>26.300590344748336</v>
      </c>
      <c r="E8" s="151">
        <f aca="true" t="shared" si="1" ref="E8:E41">C8/C$43*100</f>
        <v>12.489264837440391</v>
      </c>
      <c r="F8" s="59">
        <f>'SEKTÖR (U S D)'!F8*1.5051</f>
        <v>8707073.198170802</v>
      </c>
      <c r="G8" s="59">
        <f>'SEKTÖR (U S D)'!G8*1.561</f>
        <v>10824968.158753</v>
      </c>
      <c r="H8" s="151">
        <f aca="true" t="shared" si="2" ref="H8:H43">(G8-F8)/F8*100</f>
        <v>24.323844676384827</v>
      </c>
      <c r="I8" s="151">
        <f aca="true" t="shared" si="3" ref="I8:I43">G8/G$43*100</f>
        <v>12.74299621076455</v>
      </c>
      <c r="J8" s="59">
        <f>'SEKTÖR (U S D)'!J8*1.501</f>
        <v>21084213.07253</v>
      </c>
      <c r="K8" s="59">
        <f>'SEKTÖR (U S D)'!K8*1.5234</f>
        <v>24640252.8132306</v>
      </c>
      <c r="L8" s="151">
        <f aca="true" t="shared" si="4" ref="L8:L43">(K8-J8)/J8*100</f>
        <v>16.865887896635126</v>
      </c>
      <c r="M8" s="151">
        <f aca="true" t="shared" si="5" ref="M8:M43">K8/K$43*100</f>
        <v>13.1293247247529</v>
      </c>
    </row>
    <row r="9" spans="1:13" s="65" customFormat="1" ht="15.75">
      <c r="A9" s="61" t="s">
        <v>78</v>
      </c>
      <c r="B9" s="62">
        <f>'SEKTÖR (U S D)'!B9*1.5348</f>
        <v>1270729.0252152</v>
      </c>
      <c r="C9" s="62">
        <f>'SEKTÖR (U S D)'!C9*1.5642</f>
        <v>1545859.0229544</v>
      </c>
      <c r="D9" s="63">
        <f t="shared" si="0"/>
        <v>21.651350703396922</v>
      </c>
      <c r="E9" s="63">
        <f t="shared" si="1"/>
        <v>8.917932703368757</v>
      </c>
      <c r="F9" s="62">
        <f>'SEKTÖR (U S D)'!F9*1.5051</f>
        <v>6448208.7856593</v>
      </c>
      <c r="G9" s="62">
        <f>'SEKTÖR (U S D)'!G9*1.561</f>
        <v>7907190.869682999</v>
      </c>
      <c r="H9" s="63">
        <f t="shared" si="2"/>
        <v>22.626160729603683</v>
      </c>
      <c r="I9" s="63">
        <f t="shared" si="3"/>
        <v>9.308230916936932</v>
      </c>
      <c r="J9" s="62">
        <f>'SEKTÖR (U S D)'!J9*1.501</f>
        <v>15703989.280285997</v>
      </c>
      <c r="K9" s="62">
        <f>'SEKTÖR (U S D)'!K9*1.5234</f>
        <v>18153603.176193</v>
      </c>
      <c r="L9" s="63">
        <f t="shared" si="4"/>
        <v>15.59867274605265</v>
      </c>
      <c r="M9" s="64">
        <f t="shared" si="5"/>
        <v>9.672975063655365</v>
      </c>
    </row>
    <row r="10" spans="1:13" ht="14.25">
      <c r="A10" s="45" t="s">
        <v>3</v>
      </c>
      <c r="B10" s="4">
        <f>'SEKTÖR (U S D)'!B10*1.5348</f>
        <v>502708.36130399996</v>
      </c>
      <c r="C10" s="4">
        <f>'SEKTÖR (U S D)'!C10*1.5642</f>
        <v>723463.5916728</v>
      </c>
      <c r="D10" s="34">
        <f t="shared" si="0"/>
        <v>43.913180555853934</v>
      </c>
      <c r="E10" s="34">
        <f t="shared" si="1"/>
        <v>4.173601556204651</v>
      </c>
      <c r="F10" s="4">
        <f>'SEKTÖR (U S D)'!F10*1.5051</f>
        <v>2506700.9108238</v>
      </c>
      <c r="G10" s="4">
        <f>'SEKTÖR (U S D)'!G10*1.561</f>
        <v>3202809.6997049996</v>
      </c>
      <c r="H10" s="34">
        <f t="shared" si="2"/>
        <v>27.769918057453086</v>
      </c>
      <c r="I10" s="34">
        <f t="shared" si="3"/>
        <v>3.770301331938729</v>
      </c>
      <c r="J10" s="4">
        <f>'SEKTÖR (U S D)'!J10*1.501</f>
        <v>5785547.556562999</v>
      </c>
      <c r="K10" s="4">
        <f>'SEKTÖR (U S D)'!K10*1.5234</f>
        <v>6837773.2586256005</v>
      </c>
      <c r="L10" s="34">
        <f t="shared" si="4"/>
        <v>18.187141178521284</v>
      </c>
      <c r="M10" s="46">
        <f t="shared" si="5"/>
        <v>3.643442548548949</v>
      </c>
    </row>
    <row r="11" spans="1:13" ht="14.25">
      <c r="A11" s="45" t="s">
        <v>4</v>
      </c>
      <c r="B11" s="4">
        <f>'SEKTÖR (U S D)'!B11*1.5348</f>
        <v>314876.02721639996</v>
      </c>
      <c r="C11" s="4">
        <f>'SEKTÖR (U S D)'!C11*1.5642</f>
        <v>272742.022377</v>
      </c>
      <c r="D11" s="34">
        <f t="shared" si="0"/>
        <v>-13.381140892775289</v>
      </c>
      <c r="E11" s="34">
        <f t="shared" si="1"/>
        <v>1.5734261435368484</v>
      </c>
      <c r="F11" s="4">
        <f>'SEKTÖR (U S D)'!F11*1.5051</f>
        <v>1409690.5024047</v>
      </c>
      <c r="G11" s="4">
        <f>'SEKTÖR (U S D)'!G11*1.561</f>
        <v>1659223.2791049997</v>
      </c>
      <c r="H11" s="34">
        <f t="shared" si="2"/>
        <v>17.701245505636724</v>
      </c>
      <c r="I11" s="34">
        <f t="shared" si="3"/>
        <v>1.95321368602372</v>
      </c>
      <c r="J11" s="4">
        <f>'SEKTÖR (U S D)'!J11*1.501</f>
        <v>3117911.0565559994</v>
      </c>
      <c r="K11" s="4">
        <f>'SEKTÖR (U S D)'!K11*1.5234</f>
        <v>3512413.2785070003</v>
      </c>
      <c r="L11" s="34">
        <f t="shared" si="4"/>
        <v>12.652773436929355</v>
      </c>
      <c r="M11" s="46">
        <f t="shared" si="5"/>
        <v>1.8715560611573978</v>
      </c>
    </row>
    <row r="12" spans="1:13" ht="14.25">
      <c r="A12" s="45" t="s">
        <v>5</v>
      </c>
      <c r="B12" s="4">
        <f>'SEKTÖR (U S D)'!B12*1.5348</f>
        <v>124126.13348639998</v>
      </c>
      <c r="C12" s="4">
        <f>'SEKTÖR (U S D)'!C12*1.5642</f>
        <v>133346.7345078</v>
      </c>
      <c r="D12" s="34">
        <f t="shared" si="0"/>
        <v>7.428412343489518</v>
      </c>
      <c r="E12" s="34">
        <f t="shared" si="1"/>
        <v>0.7692662700133034</v>
      </c>
      <c r="F12" s="4">
        <f>'SEKTÖR (U S D)'!F12*1.5051</f>
        <v>615442.5753474</v>
      </c>
      <c r="G12" s="4">
        <f>'SEKTÖR (U S D)'!G12*1.561</f>
        <v>675990.2335969999</v>
      </c>
      <c r="H12" s="34">
        <f t="shared" si="2"/>
        <v>9.83806786773281</v>
      </c>
      <c r="I12" s="34">
        <f t="shared" si="3"/>
        <v>0.7957659421173516</v>
      </c>
      <c r="J12" s="4">
        <f>'SEKTÖR (U S D)'!J12*1.501</f>
        <v>1613004.816631</v>
      </c>
      <c r="K12" s="4">
        <f>'SEKTÖR (U S D)'!K12*1.5234</f>
        <v>1741436.0095464</v>
      </c>
      <c r="L12" s="34">
        <f t="shared" si="4"/>
        <v>7.962232449103757</v>
      </c>
      <c r="M12" s="46">
        <f t="shared" si="5"/>
        <v>0.9279076408029305</v>
      </c>
    </row>
    <row r="13" spans="1:13" ht="14.25">
      <c r="A13" s="45" t="s">
        <v>6</v>
      </c>
      <c r="B13" s="4">
        <f>'SEKTÖR (U S D)'!B13*1.5348</f>
        <v>106527.78516959999</v>
      </c>
      <c r="C13" s="4">
        <f>'SEKTÖR (U S D)'!C13*1.5642</f>
        <v>136312.2262062</v>
      </c>
      <c r="D13" s="34">
        <f t="shared" si="0"/>
        <v>27.959316894818574</v>
      </c>
      <c r="E13" s="34">
        <f t="shared" si="1"/>
        <v>0.7863739460730432</v>
      </c>
      <c r="F13" s="4">
        <f>'SEKTÖR (U S D)'!F13*1.5051</f>
        <v>594961.3085012999</v>
      </c>
      <c r="G13" s="4">
        <f>'SEKTÖR (U S D)'!G13*1.561</f>
        <v>771775.2588</v>
      </c>
      <c r="H13" s="34">
        <f t="shared" si="2"/>
        <v>29.718562832949953</v>
      </c>
      <c r="I13" s="34">
        <f t="shared" si="3"/>
        <v>0.9085226907109127</v>
      </c>
      <c r="J13" s="4">
        <f>'SEKTÖR (U S D)'!J13*1.501</f>
        <v>1670438.1605179997</v>
      </c>
      <c r="K13" s="4">
        <f>'SEKTÖR (U S D)'!K13*1.5234</f>
        <v>2042577.2397036003</v>
      </c>
      <c r="L13" s="34">
        <f t="shared" si="4"/>
        <v>22.277932100772947</v>
      </c>
      <c r="M13" s="46">
        <f t="shared" si="5"/>
        <v>1.088367885619187</v>
      </c>
    </row>
    <row r="14" spans="1:13" ht="14.25">
      <c r="A14" s="45" t="s">
        <v>7</v>
      </c>
      <c r="B14" s="4">
        <f>'SEKTÖR (U S D)'!B14*1.5348</f>
        <v>140248.8514128</v>
      </c>
      <c r="C14" s="4">
        <f>'SEKTÖR (U S D)'!C14*1.5642</f>
        <v>189724.2534594</v>
      </c>
      <c r="D14" s="34">
        <f t="shared" si="0"/>
        <v>35.276867901739244</v>
      </c>
      <c r="E14" s="34">
        <f t="shared" si="1"/>
        <v>1.0945035086797277</v>
      </c>
      <c r="F14" s="4">
        <f>'SEKTÖR (U S D)'!F14*1.5051</f>
        <v>755666.1063615</v>
      </c>
      <c r="G14" s="4">
        <f>'SEKTÖR (U S D)'!G14*1.561</f>
        <v>973970.9019599999</v>
      </c>
      <c r="H14" s="34">
        <f t="shared" si="2"/>
        <v>28.8890548035333</v>
      </c>
      <c r="I14" s="34">
        <f t="shared" si="3"/>
        <v>1.1465444822611794</v>
      </c>
      <c r="J14" s="4">
        <f>'SEKTÖR (U S D)'!J14*1.501</f>
        <v>2045293.3930149998</v>
      </c>
      <c r="K14" s="4">
        <f>'SEKTÖR (U S D)'!K14*1.5234</f>
        <v>2545468.9647444002</v>
      </c>
      <c r="L14" s="34">
        <f t="shared" si="4"/>
        <v>24.454954650397788</v>
      </c>
      <c r="M14" s="46">
        <f t="shared" si="5"/>
        <v>1.356328965787428</v>
      </c>
    </row>
    <row r="15" spans="1:13" ht="14.25">
      <c r="A15" s="45" t="s">
        <v>8</v>
      </c>
      <c r="B15" s="4">
        <f>'SEKTÖR (U S D)'!B15*1.5348</f>
        <v>21744.6074472</v>
      </c>
      <c r="C15" s="4">
        <f>'SEKTÖR (U S D)'!C15*1.5642</f>
        <v>24460.936137</v>
      </c>
      <c r="D15" s="34">
        <f t="shared" si="0"/>
        <v>12.491964715370273</v>
      </c>
      <c r="E15" s="34">
        <f t="shared" si="1"/>
        <v>0.1411131151625084</v>
      </c>
      <c r="F15" s="4">
        <f>'SEKTÖR (U S D)'!F15*1.5051</f>
        <v>145098.1646085</v>
      </c>
      <c r="G15" s="4">
        <f>'SEKTÖR (U S D)'!G15*1.561</f>
        <v>121461.95478899998</v>
      </c>
      <c r="H15" s="34">
        <f t="shared" si="2"/>
        <v>-16.289806203458607</v>
      </c>
      <c r="I15" s="34">
        <f t="shared" si="3"/>
        <v>0.1429832593435159</v>
      </c>
      <c r="J15" s="4">
        <f>'SEKTÖR (U S D)'!J15*1.501</f>
        <v>328281.54405699996</v>
      </c>
      <c r="K15" s="4">
        <f>'SEKTÖR (U S D)'!K15*1.5234</f>
        <v>259975.57716240003</v>
      </c>
      <c r="L15" s="34">
        <f t="shared" si="4"/>
        <v>-20.807129773564082</v>
      </c>
      <c r="M15" s="46">
        <f t="shared" si="5"/>
        <v>0.13852551753192358</v>
      </c>
    </row>
    <row r="16" spans="1:13" ht="14.25">
      <c r="A16" s="45" t="s">
        <v>154</v>
      </c>
      <c r="B16" s="4">
        <f>'SEKTÖR (U S D)'!B16*1.5348</f>
        <v>53488.0424508</v>
      </c>
      <c r="C16" s="4">
        <f>'SEKTÖR (U S D)'!C16*1.5642</f>
        <v>53595.2419992</v>
      </c>
      <c r="D16" s="34">
        <f t="shared" si="0"/>
        <v>0.20041778215870487</v>
      </c>
      <c r="E16" s="34">
        <f t="shared" si="1"/>
        <v>0.3091865133058303</v>
      </c>
      <c r="F16" s="4">
        <f>'SEKTÖR (U S D)'!F16*1.5051</f>
        <v>374773.14800580003</v>
      </c>
      <c r="G16" s="4">
        <f>'SEKTÖR (U S D)'!G16*1.561</f>
        <v>437079.178914</v>
      </c>
      <c r="H16" s="34">
        <f t="shared" si="2"/>
        <v>16.624998679797546</v>
      </c>
      <c r="I16" s="34">
        <f t="shared" si="3"/>
        <v>0.5145232982696176</v>
      </c>
      <c r="J16" s="4">
        <f>'SEKTÖR (U S D)'!J16*1.501</f>
        <v>1061712.3791949998</v>
      </c>
      <c r="K16" s="4">
        <f>'SEKTÖR (U S D)'!K16*1.5234</f>
        <v>1111471.4791692002</v>
      </c>
      <c r="L16" s="34">
        <f t="shared" si="4"/>
        <v>4.686683601817676</v>
      </c>
      <c r="M16" s="46">
        <f t="shared" si="5"/>
        <v>0.5922370230096912</v>
      </c>
    </row>
    <row r="17" spans="1:13" ht="14.25">
      <c r="A17" s="93" t="s">
        <v>168</v>
      </c>
      <c r="B17" s="4">
        <f>'SEKTÖR (U S D)'!B17*1.5348</f>
        <v>7009.2197976</v>
      </c>
      <c r="C17" s="4">
        <f>'SEKTÖR (U S D)'!C17*1.5642</f>
        <v>12214.016595000001</v>
      </c>
      <c r="D17" s="34">
        <f t="shared" si="0"/>
        <v>74.25643577594978</v>
      </c>
      <c r="E17" s="34">
        <f t="shared" si="1"/>
        <v>0.07046165039284587</v>
      </c>
      <c r="F17" s="4">
        <f>'SEKTÖR (U S D)'!F17*1.5051</f>
        <v>45876.07111140001</v>
      </c>
      <c r="G17" s="4">
        <f>'SEKTÖR (U S D)'!G17*1.561</f>
        <v>64880.36281299999</v>
      </c>
      <c r="H17" s="34">
        <f t="shared" si="2"/>
        <v>41.42528172356394</v>
      </c>
      <c r="I17" s="34">
        <f t="shared" si="3"/>
        <v>0.07637622627190521</v>
      </c>
      <c r="J17" s="4">
        <f>'SEKTÖR (U S D)'!J17*1.501</f>
        <v>81800.38125600001</v>
      </c>
      <c r="K17" s="4">
        <f>'SEKTÖR (U S D)'!K17*1.5234</f>
        <v>102487.37025780001</v>
      </c>
      <c r="L17" s="34">
        <f t="shared" si="4"/>
        <v>25.289599735554564</v>
      </c>
      <c r="M17" s="46">
        <f t="shared" si="5"/>
        <v>0.054609422009587634</v>
      </c>
    </row>
    <row r="18" spans="1:13" s="65" customFormat="1" ht="15.75">
      <c r="A18" s="43" t="s">
        <v>79</v>
      </c>
      <c r="B18" s="3">
        <f>'SEKTÖR (U S D)'!B18*1.5348</f>
        <v>100937.9837124</v>
      </c>
      <c r="C18" s="3">
        <f>'SEKTÖR (U S D)'!C18*1.5642</f>
        <v>177386.2427304</v>
      </c>
      <c r="D18" s="33">
        <f t="shared" si="0"/>
        <v>75.73785031789623</v>
      </c>
      <c r="E18" s="33">
        <f t="shared" si="1"/>
        <v>1.023326546394785</v>
      </c>
      <c r="F18" s="3">
        <f>'SEKTÖR (U S D)'!F18*1.5051</f>
        <v>565723.2118197</v>
      </c>
      <c r="G18" s="3">
        <f>'SEKTÖR (U S D)'!G18*1.561</f>
        <v>823763.488079</v>
      </c>
      <c r="H18" s="33">
        <f t="shared" si="2"/>
        <v>45.61246045204512</v>
      </c>
      <c r="I18" s="33">
        <f t="shared" si="3"/>
        <v>0.9697224835408783</v>
      </c>
      <c r="J18" s="3">
        <f>'SEKTÖR (U S D)'!J18*1.501</f>
        <v>1301254.7071879997</v>
      </c>
      <c r="K18" s="3">
        <f>'SEKTÖR (U S D)'!K18*1.5234</f>
        <v>1697032.6714848003</v>
      </c>
      <c r="L18" s="33">
        <f t="shared" si="4"/>
        <v>30.415103369890844</v>
      </c>
      <c r="M18" s="44">
        <f t="shared" si="5"/>
        <v>0.9042477437761968</v>
      </c>
    </row>
    <row r="19" spans="1:13" ht="14.25">
      <c r="A19" s="45" t="s">
        <v>114</v>
      </c>
      <c r="B19" s="4">
        <f>'SEKTÖR (U S D)'!B19*1.5348</f>
        <v>100937.9837124</v>
      </c>
      <c r="C19" s="4">
        <f>'SEKTÖR (U S D)'!C19*1.5642</f>
        <v>177386.2427304</v>
      </c>
      <c r="D19" s="34">
        <f t="shared" si="0"/>
        <v>75.73785031789623</v>
      </c>
      <c r="E19" s="34">
        <f t="shared" si="1"/>
        <v>1.023326546394785</v>
      </c>
      <c r="F19" s="4">
        <f>'SEKTÖR (U S D)'!F19*1.5051</f>
        <v>565723.2118197</v>
      </c>
      <c r="G19" s="4">
        <f>'SEKTÖR (U S D)'!G19*1.561</f>
        <v>823763.488079</v>
      </c>
      <c r="H19" s="34">
        <f t="shared" si="2"/>
        <v>45.61246045204512</v>
      </c>
      <c r="I19" s="34">
        <f t="shared" si="3"/>
        <v>0.9697224835408783</v>
      </c>
      <c r="J19" s="4">
        <f>'SEKTÖR (U S D)'!J19*1.501</f>
        <v>1301254.7071879997</v>
      </c>
      <c r="K19" s="4">
        <f>'SEKTÖR (U S D)'!K19*1.5234</f>
        <v>1697032.6714848003</v>
      </c>
      <c r="L19" s="34">
        <f t="shared" si="4"/>
        <v>30.415103369890844</v>
      </c>
      <c r="M19" s="46">
        <f t="shared" si="5"/>
        <v>0.9042477437761968</v>
      </c>
    </row>
    <row r="20" spans="1:13" s="65" customFormat="1" ht="15.75">
      <c r="A20" s="43" t="s">
        <v>80</v>
      </c>
      <c r="B20" s="3">
        <f>'SEKTÖR (U S D)'!B20*1.5348</f>
        <v>342437.07082799997</v>
      </c>
      <c r="C20" s="3">
        <f>'SEKTÖR (U S D)'!C20*1.5642</f>
        <v>441678.30810840003</v>
      </c>
      <c r="D20" s="33">
        <f t="shared" si="0"/>
        <v>28.980868525839938</v>
      </c>
      <c r="E20" s="33">
        <f t="shared" si="1"/>
        <v>2.548005587676847</v>
      </c>
      <c r="F20" s="3">
        <f>'SEKTÖR (U S D)'!F20*1.5051</f>
        <v>1693141.2006918003</v>
      </c>
      <c r="G20" s="3">
        <f>'SEKTÖR (U S D)'!G20*1.561</f>
        <v>2094013.7994300001</v>
      </c>
      <c r="H20" s="33">
        <f t="shared" si="2"/>
        <v>23.676265073131958</v>
      </c>
      <c r="I20" s="33">
        <f t="shared" si="3"/>
        <v>2.465042808449155</v>
      </c>
      <c r="J20" s="3">
        <f>'SEKTÖR (U S D)'!J20*1.501</f>
        <v>4078969.0850560004</v>
      </c>
      <c r="K20" s="3">
        <f>'SEKTÖR (U S D)'!K20*1.5234</f>
        <v>4789616.9655528</v>
      </c>
      <c r="L20" s="33">
        <f t="shared" si="4"/>
        <v>17.422242377378634</v>
      </c>
      <c r="M20" s="44">
        <f t="shared" si="5"/>
        <v>2.5521019173213393</v>
      </c>
    </row>
    <row r="21" spans="1:13" ht="15" thickBot="1">
      <c r="A21" s="45" t="s">
        <v>9</v>
      </c>
      <c r="B21" s="4">
        <f>'SEKTÖR (U S D)'!B21*1.5348</f>
        <v>342437.07082799997</v>
      </c>
      <c r="C21" s="4">
        <f>'SEKTÖR (U S D)'!C21*1.5642</f>
        <v>441678.30810840003</v>
      </c>
      <c r="D21" s="34">
        <f t="shared" si="0"/>
        <v>28.980868525839938</v>
      </c>
      <c r="E21" s="34">
        <f t="shared" si="1"/>
        <v>2.548005587676847</v>
      </c>
      <c r="F21" s="4">
        <f>'SEKTÖR (U S D)'!F21*1.5051</f>
        <v>1693141.2006918003</v>
      </c>
      <c r="G21" s="4">
        <f>'SEKTÖR (U S D)'!G21*1.561</f>
        <v>2094013.7994300001</v>
      </c>
      <c r="H21" s="34">
        <f t="shared" si="2"/>
        <v>23.676265073131958</v>
      </c>
      <c r="I21" s="34">
        <f t="shared" si="3"/>
        <v>2.465042808449155</v>
      </c>
      <c r="J21" s="4">
        <f>'SEKTÖR (U S D)'!J21*1.501</f>
        <v>4078969.0850560004</v>
      </c>
      <c r="K21" s="4">
        <f>'SEKTÖR (U S D)'!K21*1.5234</f>
        <v>4789616.9655528</v>
      </c>
      <c r="L21" s="34">
        <f t="shared" si="4"/>
        <v>17.422242377378634</v>
      </c>
      <c r="M21" s="46">
        <f t="shared" si="5"/>
        <v>2.5521019173213393</v>
      </c>
    </row>
    <row r="22" spans="1:13" ht="18" thickBot="1" thickTop="1">
      <c r="A22" s="52" t="s">
        <v>10</v>
      </c>
      <c r="B22" s="59">
        <f>'SEKTÖR (U S D)'!B22*1.5348</f>
        <v>11739676.5329844</v>
      </c>
      <c r="C22" s="59">
        <f>'SEKTÖR (U S D)'!C22*1.5642</f>
        <v>14663751.024978</v>
      </c>
      <c r="D22" s="60">
        <f t="shared" si="0"/>
        <v>24.90762401994612</v>
      </c>
      <c r="E22" s="60">
        <f t="shared" si="1"/>
        <v>84.59396547673799</v>
      </c>
      <c r="F22" s="59">
        <f>'SEKTÖR (U S D)'!F22*1.5051</f>
        <v>55580418.933862805</v>
      </c>
      <c r="G22" s="59">
        <f>'SEKTÖR (U S D)'!G22*1.561</f>
        <v>71590833.687835</v>
      </c>
      <c r="H22" s="60">
        <f t="shared" si="2"/>
        <v>28.805854761590716</v>
      </c>
      <c r="I22" s="60">
        <f t="shared" si="3"/>
        <v>84.27569569078976</v>
      </c>
      <c r="J22" s="59">
        <f>'SEKTÖR (U S D)'!J22*1.501</f>
        <v>132378199.56648599</v>
      </c>
      <c r="K22" s="59">
        <f>'SEKTÖR (U S D)'!K22*1.5234</f>
        <v>156013478.7607128</v>
      </c>
      <c r="L22" s="60">
        <f t="shared" si="4"/>
        <v>17.854359155531625</v>
      </c>
      <c r="M22" s="60">
        <f t="shared" si="5"/>
        <v>83.13030063505981</v>
      </c>
    </row>
    <row r="23" spans="1:13" s="65" customFormat="1" ht="15.75">
      <c r="A23" s="43" t="s">
        <v>81</v>
      </c>
      <c r="B23" s="3">
        <f>'SEKTÖR (U S D)'!B23*1.5348</f>
        <v>1060950.1254876</v>
      </c>
      <c r="C23" s="3">
        <f>'SEKTÖR (U S D)'!C23*1.5642</f>
        <v>1480502.9052792</v>
      </c>
      <c r="D23" s="33">
        <f t="shared" si="0"/>
        <v>39.54500496418516</v>
      </c>
      <c r="E23" s="33">
        <f t="shared" si="1"/>
        <v>8.540898672110867</v>
      </c>
      <c r="F23" s="3">
        <f>'SEKTÖR (U S D)'!F23*1.5051</f>
        <v>5210414.812062001</v>
      </c>
      <c r="G23" s="3">
        <f>'SEKTÖR (U S D)'!G23*1.561</f>
        <v>7108015.624521</v>
      </c>
      <c r="H23" s="33">
        <f t="shared" si="2"/>
        <v>36.41938081524898</v>
      </c>
      <c r="I23" s="33">
        <f t="shared" si="3"/>
        <v>8.367453357919212</v>
      </c>
      <c r="J23" s="3">
        <f>'SEKTÖR (U S D)'!J23*1.501</f>
        <v>12512680.601080999</v>
      </c>
      <c r="K23" s="3">
        <f>'SEKTÖR (U S D)'!K23*1.5234</f>
        <v>15585106.853524202</v>
      </c>
      <c r="L23" s="33">
        <f t="shared" si="4"/>
        <v>24.554500753242035</v>
      </c>
      <c r="M23" s="44">
        <f t="shared" si="5"/>
        <v>8.304376188868456</v>
      </c>
    </row>
    <row r="24" spans="1:13" ht="14.25">
      <c r="A24" s="45" t="s">
        <v>11</v>
      </c>
      <c r="B24" s="4">
        <f>'SEKTÖR (U S D)'!B24*1.5348</f>
        <v>782958.3949883999</v>
      </c>
      <c r="C24" s="4">
        <f>'SEKTÖR (U S D)'!C24*1.5642</f>
        <v>1091718.8929943999</v>
      </c>
      <c r="D24" s="34">
        <f t="shared" si="0"/>
        <v>39.435109193838386</v>
      </c>
      <c r="E24" s="34">
        <f t="shared" si="1"/>
        <v>6.2980358972924835</v>
      </c>
      <c r="F24" s="4">
        <f>'SEKTÖR (U S D)'!F24*1.5051</f>
        <v>3874545.3045609</v>
      </c>
      <c r="G24" s="4">
        <f>'SEKTÖR (U S D)'!G24*1.561</f>
        <v>5348016.692381999</v>
      </c>
      <c r="H24" s="34">
        <f t="shared" si="2"/>
        <v>38.02953048675442</v>
      </c>
      <c r="I24" s="34">
        <f t="shared" si="3"/>
        <v>6.295608028280799</v>
      </c>
      <c r="J24" s="4">
        <f>'SEKTÖR (U S D)'!J24*1.501</f>
        <v>9043965.702605998</v>
      </c>
      <c r="K24" s="4">
        <f>'SEKTÖR (U S D)'!K24*1.5234</f>
        <v>11237766.6055794</v>
      </c>
      <c r="L24" s="34">
        <f t="shared" si="4"/>
        <v>24.257067918128698</v>
      </c>
      <c r="M24" s="46">
        <f t="shared" si="5"/>
        <v>5.987937220612124</v>
      </c>
    </row>
    <row r="25" spans="1:13" ht="14.25">
      <c r="A25" s="45" t="s">
        <v>12</v>
      </c>
      <c r="B25" s="4">
        <f>'SEKTÖR (U S D)'!B25*1.5348</f>
        <v>131008.3823496</v>
      </c>
      <c r="C25" s="4">
        <f>'SEKTÖR (U S D)'!C25*1.5642</f>
        <v>177216.7913802</v>
      </c>
      <c r="D25" s="34">
        <f t="shared" si="0"/>
        <v>35.27133775859579</v>
      </c>
      <c r="E25" s="34">
        <f t="shared" si="1"/>
        <v>1.022348995586374</v>
      </c>
      <c r="F25" s="4">
        <f>'SEKTÖR (U S D)'!F25*1.5051</f>
        <v>649721.5303725001</v>
      </c>
      <c r="G25" s="4">
        <f>'SEKTÖR (U S D)'!G25*1.561</f>
        <v>829073.423143</v>
      </c>
      <c r="H25" s="34">
        <f t="shared" si="2"/>
        <v>27.604425032317064</v>
      </c>
      <c r="I25" s="34">
        <f t="shared" si="3"/>
        <v>0.9759732624261025</v>
      </c>
      <c r="J25" s="4">
        <f>'SEKTÖR (U S D)'!J25*1.501</f>
        <v>1717691.3786759998</v>
      </c>
      <c r="K25" s="4">
        <f>'SEKTÖR (U S D)'!K25*1.5234</f>
        <v>2175173.733483</v>
      </c>
      <c r="L25" s="34">
        <f t="shared" si="4"/>
        <v>26.633559467453853</v>
      </c>
      <c r="M25" s="46">
        <f t="shared" si="5"/>
        <v>1.159020668177434</v>
      </c>
    </row>
    <row r="26" spans="1:13" ht="14.25">
      <c r="A26" s="45" t="s">
        <v>13</v>
      </c>
      <c r="B26" s="4">
        <f>'SEKTÖR (U S D)'!B26*1.5348</f>
        <v>146983.3466148</v>
      </c>
      <c r="C26" s="4">
        <f>'SEKTÖR (U S D)'!C26*1.5642</f>
        <v>211567.22090460002</v>
      </c>
      <c r="D26" s="34">
        <f t="shared" si="0"/>
        <v>43.939586202956264</v>
      </c>
      <c r="E26" s="34">
        <f t="shared" si="1"/>
        <v>1.2205137792320084</v>
      </c>
      <c r="F26" s="4">
        <f>'SEKTÖR (U S D)'!F26*1.5051</f>
        <v>686147.9756235001</v>
      </c>
      <c r="G26" s="4">
        <f>'SEKTÖR (U S D)'!G26*1.561</f>
        <v>930925.5089959999</v>
      </c>
      <c r="H26" s="34">
        <f t="shared" si="2"/>
        <v>35.67416097818717</v>
      </c>
      <c r="I26" s="34">
        <f t="shared" si="3"/>
        <v>1.0958720672123106</v>
      </c>
      <c r="J26" s="4">
        <f>'SEKTÖR (U S D)'!J26*1.501</f>
        <v>1751023.5182979999</v>
      </c>
      <c r="K26" s="4">
        <f>'SEKTÖR (U S D)'!K26*1.5234</f>
        <v>2172166.5129384</v>
      </c>
      <c r="L26" s="34">
        <f t="shared" si="4"/>
        <v>24.05124718426125</v>
      </c>
      <c r="M26" s="46">
        <f t="shared" si="5"/>
        <v>1.1574182992671684</v>
      </c>
    </row>
    <row r="27" spans="1:13" s="65" customFormat="1" ht="15.75">
      <c r="A27" s="43" t="s">
        <v>82</v>
      </c>
      <c r="B27" s="3">
        <f>'SEKTÖR (U S D)'!B27*1.5348</f>
        <v>1593459.2932044</v>
      </c>
      <c r="C27" s="3">
        <f>'SEKTÖR (U S D)'!C27*1.5642</f>
        <v>2287171.7649594</v>
      </c>
      <c r="D27" s="33">
        <f t="shared" si="0"/>
        <v>43.534998020562206</v>
      </c>
      <c r="E27" s="33">
        <f t="shared" si="1"/>
        <v>13.194504529896415</v>
      </c>
      <c r="F27" s="3">
        <f>'SEKTÖR (U S D)'!F27*1.5051</f>
        <v>7239719.110408202</v>
      </c>
      <c r="G27" s="3">
        <f>'SEKTÖR (U S D)'!G27*1.561</f>
        <v>10654482.635251</v>
      </c>
      <c r="H27" s="33">
        <f t="shared" si="2"/>
        <v>47.16707199224835</v>
      </c>
      <c r="I27" s="33">
        <f t="shared" si="3"/>
        <v>12.542303114201536</v>
      </c>
      <c r="J27" s="3">
        <f>'SEKTÖR (U S D)'!J27*1.501</f>
        <v>16850400.953557998</v>
      </c>
      <c r="K27" s="3">
        <f>'SEKTÖR (U S D)'!K27*1.5234</f>
        <v>22387551.5627736</v>
      </c>
      <c r="L27" s="33">
        <f t="shared" si="4"/>
        <v>32.86064601356813</v>
      </c>
      <c r="M27" s="44">
        <f t="shared" si="5"/>
        <v>11.928994255366412</v>
      </c>
    </row>
    <row r="28" spans="1:13" ht="14.25">
      <c r="A28" s="45" t="s">
        <v>14</v>
      </c>
      <c r="B28" s="4">
        <f>'SEKTÖR (U S D)'!B28*1.5348</f>
        <v>1593459.2932044</v>
      </c>
      <c r="C28" s="4">
        <f>'SEKTÖR (U S D)'!C28*1.5642</f>
        <v>2287171.7649594</v>
      </c>
      <c r="D28" s="34">
        <f t="shared" si="0"/>
        <v>43.534998020562206</v>
      </c>
      <c r="E28" s="34">
        <f t="shared" si="1"/>
        <v>13.194504529896415</v>
      </c>
      <c r="F28" s="4">
        <f>'SEKTÖR (U S D)'!F28*1.5051</f>
        <v>7239719.110408202</v>
      </c>
      <c r="G28" s="4">
        <f>'SEKTÖR (U S D)'!G28*1.561</f>
        <v>10654482.635251</v>
      </c>
      <c r="H28" s="34">
        <f t="shared" si="2"/>
        <v>47.16707199224835</v>
      </c>
      <c r="I28" s="34">
        <f t="shared" si="3"/>
        <v>12.542303114201536</v>
      </c>
      <c r="J28" s="4">
        <f>'SEKTÖR (U S D)'!J28*1.501</f>
        <v>16850400.953557998</v>
      </c>
      <c r="K28" s="4">
        <f>'SEKTÖR (U S D)'!K28*1.5234</f>
        <v>22387551.5627736</v>
      </c>
      <c r="L28" s="34">
        <f t="shared" si="4"/>
        <v>32.86064601356813</v>
      </c>
      <c r="M28" s="46">
        <f t="shared" si="5"/>
        <v>11.928994255366412</v>
      </c>
    </row>
    <row r="29" spans="1:13" s="65" customFormat="1" ht="15.75">
      <c r="A29" s="43" t="s">
        <v>83</v>
      </c>
      <c r="B29" s="3">
        <f>'SEKTÖR (U S D)'!B29*1.5348</f>
        <v>9085267.1142924</v>
      </c>
      <c r="C29" s="3">
        <f>'SEKTÖR (U S D)'!C29*1.5642</f>
        <v>10896076.354739401</v>
      </c>
      <c r="D29" s="33">
        <f t="shared" si="0"/>
        <v>19.931271339269095</v>
      </c>
      <c r="E29" s="33">
        <f t="shared" si="1"/>
        <v>62.85856227473072</v>
      </c>
      <c r="F29" s="3">
        <f>'SEKTÖR (U S D)'!F29*1.5051</f>
        <v>43130285.0098875</v>
      </c>
      <c r="G29" s="3">
        <f>'SEKTÖR (U S D)'!G29*1.561</f>
        <v>53828335.42806299</v>
      </c>
      <c r="H29" s="33">
        <f t="shared" si="2"/>
        <v>24.804033675462588</v>
      </c>
      <c r="I29" s="33">
        <f t="shared" si="3"/>
        <v>63.36593921866901</v>
      </c>
      <c r="J29" s="3">
        <f>'SEKTÖR (U S D)'!J29*1.501</f>
        <v>103015118.014849</v>
      </c>
      <c r="K29" s="3">
        <f>'SEKTÖR (U S D)'!K29*1.5234</f>
        <v>118040820.344415</v>
      </c>
      <c r="L29" s="33">
        <f t="shared" si="4"/>
        <v>14.58591963890205</v>
      </c>
      <c r="M29" s="44">
        <f t="shared" si="5"/>
        <v>62.89693019082494</v>
      </c>
    </row>
    <row r="30" spans="1:13" ht="14.25">
      <c r="A30" s="45" t="s">
        <v>15</v>
      </c>
      <c r="B30" s="4">
        <f>'SEKTÖR (U S D)'!B30*1.5348</f>
        <v>1617506.9846964001</v>
      </c>
      <c r="C30" s="4">
        <f>'SEKTÖR (U S D)'!C30*1.5642</f>
        <v>2029593.3883236</v>
      </c>
      <c r="D30" s="34">
        <f t="shared" si="0"/>
        <v>25.47663827890962</v>
      </c>
      <c r="E30" s="34">
        <f t="shared" si="1"/>
        <v>11.708556203061958</v>
      </c>
      <c r="F30" s="4">
        <f>'SEKTÖR (U S D)'!F30*1.5051</f>
        <v>8704076.1843519</v>
      </c>
      <c r="G30" s="4">
        <f>'SEKTÖR (U S D)'!G30*1.561</f>
        <v>10486378.795011</v>
      </c>
      <c r="H30" s="34">
        <f t="shared" si="2"/>
        <v>20.476643045281538</v>
      </c>
      <c r="I30" s="34">
        <f t="shared" si="3"/>
        <v>12.34441370078454</v>
      </c>
      <c r="J30" s="4">
        <f>'SEKTÖR (U S D)'!J30*1.501</f>
        <v>21046897.667666998</v>
      </c>
      <c r="K30" s="4">
        <f>'SEKTÖR (U S D)'!K30*1.5234</f>
        <v>23712454.6679166</v>
      </c>
      <c r="L30" s="34">
        <f t="shared" si="4"/>
        <v>12.664845158365198</v>
      </c>
      <c r="M30" s="46">
        <f t="shared" si="5"/>
        <v>12.634956293504088</v>
      </c>
    </row>
    <row r="31" spans="1:13" ht="14.25">
      <c r="A31" s="45" t="s">
        <v>126</v>
      </c>
      <c r="B31" s="4">
        <f>'SEKTÖR (U S D)'!B31*1.5348</f>
        <v>2160302.1809544</v>
      </c>
      <c r="C31" s="4">
        <f>'SEKTÖR (U S D)'!C31*1.5642</f>
        <v>2623062.4199406</v>
      </c>
      <c r="D31" s="34">
        <f t="shared" si="0"/>
        <v>21.421088358192435</v>
      </c>
      <c r="E31" s="34">
        <f t="shared" si="1"/>
        <v>15.1322299061005</v>
      </c>
      <c r="F31" s="4">
        <f>'SEKTÖR (U S D)'!F31*1.5051</f>
        <v>11044616.7026466</v>
      </c>
      <c r="G31" s="4">
        <f>'SEKTÖR (U S D)'!G31*1.561</f>
        <v>13336979.771248</v>
      </c>
      <c r="H31" s="34">
        <f t="shared" si="2"/>
        <v>20.755478712557633</v>
      </c>
      <c r="I31" s="34">
        <f t="shared" si="3"/>
        <v>15.700100009128782</v>
      </c>
      <c r="J31" s="4">
        <f>'SEKTÖR (U S D)'!J31*1.501</f>
        <v>25705328.162963</v>
      </c>
      <c r="K31" s="4">
        <f>'SEKTÖR (U S D)'!K31*1.5234</f>
        <v>28310513.740302004</v>
      </c>
      <c r="L31" s="34">
        <f t="shared" si="4"/>
        <v>10.13480769754433</v>
      </c>
      <c r="M31" s="46">
        <f t="shared" si="5"/>
        <v>15.08498840650776</v>
      </c>
    </row>
    <row r="32" spans="1:13" ht="14.25">
      <c r="A32" s="45" t="s">
        <v>127</v>
      </c>
      <c r="B32" s="4">
        <f>'SEKTÖR (U S D)'!B32*1.5348</f>
        <v>253280.40069599997</v>
      </c>
      <c r="C32" s="4">
        <f>'SEKTÖR (U S D)'!C32*1.5642</f>
        <v>132013.153899</v>
      </c>
      <c r="D32" s="34">
        <f t="shared" si="0"/>
        <v>-47.87865403867198</v>
      </c>
      <c r="E32" s="34">
        <f t="shared" si="1"/>
        <v>0.7615729539041366</v>
      </c>
      <c r="F32" s="4">
        <f>'SEKTÖR (U S D)'!F32*1.5051</f>
        <v>698142.1822428001</v>
      </c>
      <c r="G32" s="4">
        <f>'SEKTÖR (U S D)'!G32*1.561</f>
        <v>964766.5903400001</v>
      </c>
      <c r="H32" s="34">
        <f t="shared" si="2"/>
        <v>38.19055987143794</v>
      </c>
      <c r="I32" s="34">
        <f t="shared" si="3"/>
        <v>1.135709299526576</v>
      </c>
      <c r="J32" s="4">
        <f>'SEKTÖR (U S D)'!J32*1.501</f>
        <v>2432528.499763</v>
      </c>
      <c r="K32" s="4">
        <f>'SEKTÖR (U S D)'!K32*1.5234</f>
        <v>1939919.4695388004</v>
      </c>
      <c r="L32" s="34">
        <f t="shared" si="4"/>
        <v>-20.2509047796231</v>
      </c>
      <c r="M32" s="46">
        <f t="shared" si="5"/>
        <v>1.0336676676372922</v>
      </c>
    </row>
    <row r="33" spans="1:13" ht="14.25">
      <c r="A33" s="45" t="s">
        <v>33</v>
      </c>
      <c r="B33" s="4">
        <f>'SEKTÖR (U S D)'!B33*1.5348</f>
        <v>1187648.8646423998</v>
      </c>
      <c r="C33" s="4">
        <f>'SEKTÖR (U S D)'!C33*1.5642</f>
        <v>1322120.8416239999</v>
      </c>
      <c r="D33" s="34">
        <f t="shared" si="0"/>
        <v>11.322536566570916</v>
      </c>
      <c r="E33" s="34">
        <f t="shared" si="1"/>
        <v>7.627205661218885</v>
      </c>
      <c r="F33" s="4">
        <f>'SEKTÖR (U S D)'!F33*1.5051</f>
        <v>5607107.566698302</v>
      </c>
      <c r="G33" s="4">
        <f>'SEKTÖR (U S D)'!G33*1.561</f>
        <v>6371971.476205999</v>
      </c>
      <c r="H33" s="34">
        <f t="shared" si="2"/>
        <v>13.640970864378854</v>
      </c>
      <c r="I33" s="34">
        <f t="shared" si="3"/>
        <v>7.500992814536518</v>
      </c>
      <c r="J33" s="4">
        <f>'SEKTÖR (U S D)'!J33*1.501</f>
        <v>14008317.154332003</v>
      </c>
      <c r="K33" s="4">
        <f>'SEKTÖR (U S D)'!K33*1.5234</f>
        <v>15186850.963471802</v>
      </c>
      <c r="L33" s="34">
        <f t="shared" si="4"/>
        <v>8.413100561300068</v>
      </c>
      <c r="M33" s="46">
        <f t="shared" si="5"/>
        <v>8.092169319739426</v>
      </c>
    </row>
    <row r="34" spans="1:13" ht="14.25">
      <c r="A34" s="45" t="s">
        <v>32</v>
      </c>
      <c r="B34" s="4">
        <f>'SEKTÖR (U S D)'!B34*1.5348</f>
        <v>822959.4729923999</v>
      </c>
      <c r="C34" s="4">
        <f>'SEKTÖR (U S D)'!C34*1.5642</f>
        <v>1123690.0069494</v>
      </c>
      <c r="D34" s="34">
        <f t="shared" si="0"/>
        <v>36.54256908465982</v>
      </c>
      <c r="E34" s="34">
        <f t="shared" si="1"/>
        <v>6.4824746064300856</v>
      </c>
      <c r="F34" s="4">
        <f>'SEKTÖR (U S D)'!F34*1.5051</f>
        <v>3735958.7278323</v>
      </c>
      <c r="G34" s="4">
        <f>'SEKTÖR (U S D)'!G34*1.561</f>
        <v>5097829.698003001</v>
      </c>
      <c r="H34" s="34">
        <f t="shared" si="2"/>
        <v>36.45305179698528</v>
      </c>
      <c r="I34" s="34">
        <f t="shared" si="3"/>
        <v>6.001091511040398</v>
      </c>
      <c r="J34" s="4">
        <f>'SEKTÖR (U S D)'!J34*1.501</f>
        <v>8815870.985269</v>
      </c>
      <c r="K34" s="4">
        <f>'SEKTÖR (U S D)'!K34*1.5234</f>
        <v>10866628.225737002</v>
      </c>
      <c r="L34" s="34">
        <f t="shared" si="4"/>
        <v>23.26210585312264</v>
      </c>
      <c r="M34" s="46">
        <f t="shared" si="5"/>
        <v>5.790179659287384</v>
      </c>
    </row>
    <row r="35" spans="1:13" ht="14.25">
      <c r="A35" s="45" t="s">
        <v>16</v>
      </c>
      <c r="B35" s="4">
        <f>'SEKTÖR (U S D)'!B35*1.5348</f>
        <v>676335.0838668</v>
      </c>
      <c r="C35" s="4">
        <f>'SEKTÖR (U S D)'!C35*1.5642</f>
        <v>930703.3672464001</v>
      </c>
      <c r="D35" s="34">
        <f t="shared" si="0"/>
        <v>37.609801627516404</v>
      </c>
      <c r="E35" s="34">
        <f t="shared" si="1"/>
        <v>5.369150661642791</v>
      </c>
      <c r="F35" s="4">
        <f>'SEKTÖR (U S D)'!F35*1.5051</f>
        <v>3395273.3901618007</v>
      </c>
      <c r="G35" s="4">
        <f>'SEKTÖR (U S D)'!G35*1.561</f>
        <v>4473608.198353</v>
      </c>
      <c r="H35" s="34">
        <f t="shared" si="2"/>
        <v>31.759881584670026</v>
      </c>
      <c r="I35" s="34">
        <f t="shared" si="3"/>
        <v>5.266266975017555</v>
      </c>
      <c r="J35" s="4">
        <f>'SEKTÖR (U S D)'!J35*1.501</f>
        <v>8744779.659627</v>
      </c>
      <c r="K35" s="4">
        <f>'SEKTÖR (U S D)'!K35*1.5234</f>
        <v>9763921.217149802</v>
      </c>
      <c r="L35" s="34">
        <f t="shared" si="4"/>
        <v>11.65428515286653</v>
      </c>
      <c r="M35" s="46">
        <f t="shared" si="5"/>
        <v>5.202612701198855</v>
      </c>
    </row>
    <row r="36" spans="1:13" ht="14.25">
      <c r="A36" s="45" t="s">
        <v>153</v>
      </c>
      <c r="B36" s="4">
        <f>'SEKTÖR (U S D)'!B36*1.5348</f>
        <v>1805610.3613944</v>
      </c>
      <c r="C36" s="4">
        <f>'SEKTÖR (U S D)'!C36*1.5642</f>
        <v>2091055.6709856002</v>
      </c>
      <c r="D36" s="34">
        <f t="shared" si="0"/>
        <v>15.808798824723308</v>
      </c>
      <c r="E36" s="34">
        <f t="shared" si="1"/>
        <v>12.063127022545615</v>
      </c>
      <c r="F36" s="4">
        <f>'SEKTÖR (U S D)'!F36*1.5051</f>
        <v>7196124.748320301</v>
      </c>
      <c r="G36" s="4">
        <f>'SEKTÖR (U S D)'!G36*1.561</f>
        <v>10064866.509081999</v>
      </c>
      <c r="H36" s="34">
        <f t="shared" si="2"/>
        <v>39.865092130751506</v>
      </c>
      <c r="I36" s="34">
        <f t="shared" si="3"/>
        <v>11.848215524160736</v>
      </c>
      <c r="J36" s="4">
        <f>'SEKTÖR (U S D)'!J36*1.501</f>
        <v>15695992.184940998</v>
      </c>
      <c r="K36" s="4">
        <f>'SEKTÖR (U S D)'!K36*1.5234</f>
        <v>21264524.195798397</v>
      </c>
      <c r="L36" s="34">
        <f t="shared" si="4"/>
        <v>35.47741324820449</v>
      </c>
      <c r="M36" s="46">
        <f t="shared" si="5"/>
        <v>11.330599787275379</v>
      </c>
    </row>
    <row r="37" spans="1:13" ht="14.25">
      <c r="A37" s="45" t="s">
        <v>17</v>
      </c>
      <c r="B37" s="4">
        <f>'SEKTÖR (U S D)'!B37*1.5348</f>
        <v>412536.098664</v>
      </c>
      <c r="C37" s="4">
        <f>'SEKTÖR (U S D)'!C37*1.5642</f>
        <v>467264.39833259996</v>
      </c>
      <c r="D37" s="34">
        <f t="shared" si="0"/>
        <v>13.266305626547062</v>
      </c>
      <c r="E37" s="34">
        <f t="shared" si="1"/>
        <v>2.6956096236035223</v>
      </c>
      <c r="F37" s="4">
        <f>'SEKTÖR (U S D)'!F37*1.5051</f>
        <v>2006318.2184934001</v>
      </c>
      <c r="G37" s="4">
        <f>'SEKTÖR (U S D)'!G37*1.561</f>
        <v>2061562.7199019997</v>
      </c>
      <c r="H37" s="34">
        <f t="shared" si="2"/>
        <v>2.7535263797825738</v>
      </c>
      <c r="I37" s="34">
        <f t="shared" si="3"/>
        <v>2.426841866201934</v>
      </c>
      <c r="J37" s="4">
        <f>'SEKTÖR (U S D)'!J37*1.501</f>
        <v>4892410.291405</v>
      </c>
      <c r="K37" s="4">
        <f>'SEKTÖR (U S D)'!K37*1.5234</f>
        <v>4876096.600950601</v>
      </c>
      <c r="L37" s="34">
        <f t="shared" si="4"/>
        <v>-0.3334489440319253</v>
      </c>
      <c r="M37" s="46">
        <f t="shared" si="5"/>
        <v>2.598181769822134</v>
      </c>
    </row>
    <row r="38" spans="1:13" ht="14.25">
      <c r="A38" s="45" t="s">
        <v>87</v>
      </c>
      <c r="B38" s="4">
        <f>'SEKTÖR (U S D)'!B38*1.5348</f>
        <v>140257.49080200001</v>
      </c>
      <c r="C38" s="4">
        <f>'SEKTÖR (U S D)'!C38*1.5642</f>
        <v>161633.1407328</v>
      </c>
      <c r="D38" s="34">
        <f t="shared" si="0"/>
        <v>15.240291130671777</v>
      </c>
      <c r="E38" s="34">
        <f t="shared" si="1"/>
        <v>0.9324482053573147</v>
      </c>
      <c r="F38" s="4">
        <f>'SEKTÖR (U S D)'!F38*1.5051</f>
        <v>699208.5802101</v>
      </c>
      <c r="G38" s="4">
        <f>'SEKTÖR (U S D)'!G38*1.561</f>
        <v>911864.1817040001</v>
      </c>
      <c r="H38" s="34">
        <f t="shared" si="2"/>
        <v>30.413757427004217</v>
      </c>
      <c r="I38" s="34">
        <f t="shared" si="3"/>
        <v>1.073433347957724</v>
      </c>
      <c r="J38" s="4">
        <f>'SEKTÖR (U S D)'!J38*1.501</f>
        <v>1591822.0426900003</v>
      </c>
      <c r="K38" s="4">
        <f>'SEKTÖR (U S D)'!K38*1.5234</f>
        <v>2015499.8025306002</v>
      </c>
      <c r="L38" s="34">
        <f t="shared" si="4"/>
        <v>26.615899797733178</v>
      </c>
      <c r="M38" s="46">
        <f t="shared" si="5"/>
        <v>1.073939930352124</v>
      </c>
    </row>
    <row r="39" spans="1:13" ht="15" thickBot="1">
      <c r="A39" s="45" t="s">
        <v>84</v>
      </c>
      <c r="B39" s="4">
        <f>'SEKTÖR (U S D)'!B39*1.5348</f>
        <v>8830.177118399999</v>
      </c>
      <c r="C39" s="4">
        <f>'SEKTÖR (U S D)'!C39*1.5642</f>
        <v>14939.9667054</v>
      </c>
      <c r="D39" s="34">
        <f t="shared" si="0"/>
        <v>69.19215215138375</v>
      </c>
      <c r="E39" s="34">
        <f t="shared" si="1"/>
        <v>0.08618743086591099</v>
      </c>
      <c r="F39" s="4">
        <f>'SEKTÖR (U S D)'!F39*1.5051</f>
        <v>43458.7104351</v>
      </c>
      <c r="G39" s="4">
        <f>'SEKTÖR (U S D)'!G39*1.561</f>
        <v>58507.489775</v>
      </c>
      <c r="H39" s="34">
        <f t="shared" si="2"/>
        <v>34.62776320151841</v>
      </c>
      <c r="I39" s="34">
        <f t="shared" si="3"/>
        <v>0.06887417215184279</v>
      </c>
      <c r="J39" s="4">
        <f>'SEKTÖR (U S D)'!J39*1.501</f>
        <v>81171.36018799999</v>
      </c>
      <c r="K39" s="4">
        <f>'SEKTÖR (U S D)'!K39*1.5234</f>
        <v>104411.46711300002</v>
      </c>
      <c r="L39" s="34">
        <f t="shared" si="4"/>
        <v>28.630919663257952</v>
      </c>
      <c r="M39" s="46">
        <f t="shared" si="5"/>
        <v>0.05563465874742793</v>
      </c>
    </row>
    <row r="40" spans="1:13" ht="18" thickBot="1" thickTop="1">
      <c r="A40" s="52" t="s">
        <v>18</v>
      </c>
      <c r="B40" s="59">
        <f>'SEKTÖR (U S D)'!B40*1.5348</f>
        <v>518229.739986</v>
      </c>
      <c r="C40" s="59">
        <f>'SEKTÖR (U S D)'!C40*1.5642</f>
        <v>505600.8927948</v>
      </c>
      <c r="D40" s="60">
        <f t="shared" si="0"/>
        <v>-2.436920581119327</v>
      </c>
      <c r="E40" s="60">
        <f t="shared" si="1"/>
        <v>2.916769685821598</v>
      </c>
      <c r="F40" s="59">
        <f>'SEKTÖR (U S D)'!F40*1.5051</f>
        <v>2099942.8691721004</v>
      </c>
      <c r="G40" s="59">
        <f>'SEKTÖR (U S D)'!G40*1.561</f>
        <v>2301615.0903689996</v>
      </c>
      <c r="H40" s="60">
        <f t="shared" si="2"/>
        <v>9.603700374782491</v>
      </c>
      <c r="I40" s="60">
        <f t="shared" si="3"/>
        <v>2.709428050510712</v>
      </c>
      <c r="J40" s="59">
        <f>'SEKTÖR (U S D)'!J40*1.501</f>
        <v>4701814.684819999</v>
      </c>
      <c r="K40" s="59">
        <f>'SEKTÖR (U S D)'!K40*1.5234</f>
        <v>5692664.528564399</v>
      </c>
      <c r="L40" s="60">
        <f t="shared" si="4"/>
        <v>21.073774918084272</v>
      </c>
      <c r="M40" s="60">
        <f t="shared" si="5"/>
        <v>3.0332822358247977</v>
      </c>
    </row>
    <row r="41" spans="1:13" ht="14.25">
      <c r="A41" s="45" t="s">
        <v>88</v>
      </c>
      <c r="B41" s="4">
        <f>'SEKTÖR (U S D)'!B41*1.5348</f>
        <v>518229.739986</v>
      </c>
      <c r="C41" s="4">
        <f>'SEKTÖR (U S D)'!C41*1.5642</f>
        <v>505600.8927948</v>
      </c>
      <c r="D41" s="34">
        <f t="shared" si="0"/>
        <v>-2.436920581119327</v>
      </c>
      <c r="E41" s="34">
        <f t="shared" si="1"/>
        <v>2.916769685821598</v>
      </c>
      <c r="F41" s="4">
        <f>'SEKTÖR (U S D)'!F41*1.5051</f>
        <v>2099942.8691721004</v>
      </c>
      <c r="G41" s="4">
        <f>'SEKTÖR (U S D)'!G41*1.561</f>
        <v>2301615.0903689996</v>
      </c>
      <c r="H41" s="34">
        <f t="shared" si="2"/>
        <v>9.603700374782491</v>
      </c>
      <c r="I41" s="34">
        <f t="shared" si="3"/>
        <v>2.709428050510712</v>
      </c>
      <c r="J41" s="4">
        <f>'SEKTÖR (U S D)'!J41*1.501</f>
        <v>4701814.684819999</v>
      </c>
      <c r="K41" s="4">
        <f>'SEKTÖR (U S D)'!K41*1.5234</f>
        <v>5692664.528564399</v>
      </c>
      <c r="L41" s="34">
        <f t="shared" si="4"/>
        <v>21.073774918084272</v>
      </c>
      <c r="M41" s="46">
        <f t="shared" si="5"/>
        <v>3.0332822358247977</v>
      </c>
    </row>
    <row r="42" spans="1:13" ht="14.25">
      <c r="A42" s="137" t="s">
        <v>131</v>
      </c>
      <c r="B42" s="156">
        <f>'SEKTÖR (U S D)'!B42*1.5348</f>
        <v>0</v>
      </c>
      <c r="C42" s="156">
        <f>'SEKTÖR (U S D)'!C42*1.5642</f>
        <v>0</v>
      </c>
      <c r="D42" s="157"/>
      <c r="E42" s="158"/>
      <c r="F42" s="147">
        <f>'SEKTÖR (U S D)'!F42*1.5051</f>
        <v>1652150.205558609</v>
      </c>
      <c r="G42" s="147">
        <f>'SEKTÖR (U S D)'!G42*1.561</f>
        <v>230957.68319399405</v>
      </c>
      <c r="H42" s="148">
        <f t="shared" si="2"/>
        <v>-86.02078174145765</v>
      </c>
      <c r="I42" s="149">
        <f t="shared" si="3"/>
        <v>0.2718800497725492</v>
      </c>
      <c r="J42" s="147">
        <f>'SEKTÖR (U S D)'!J42*1.501</f>
        <v>3891894.132510008</v>
      </c>
      <c r="K42" s="147">
        <f>'SEKTÖR (U S D)'!K42*1.5234</f>
        <v>1327024.5036258325</v>
      </c>
      <c r="L42" s="148">
        <f t="shared" si="4"/>
        <v>-65.902862245382</v>
      </c>
      <c r="M42" s="150">
        <f t="shared" si="5"/>
        <v>0.7070924051742006</v>
      </c>
    </row>
    <row r="43" spans="1:13" s="40" customFormat="1" ht="18.75" thickBot="1">
      <c r="A43" s="47" t="s">
        <v>19</v>
      </c>
      <c r="B43" s="48">
        <f>'SEKTÖR (U S D)'!B43*1.5348</f>
        <v>13972010.354260799</v>
      </c>
      <c r="C43" s="48">
        <f>'SEKTÖR (U S D)'!C43*1.5642</f>
        <v>17334275.491566002</v>
      </c>
      <c r="D43" s="49">
        <f>(C43-B43)/B43*100</f>
        <v>24.06429033514045</v>
      </c>
      <c r="E43" s="50">
        <f>C43/C$43*100</f>
        <v>100</v>
      </c>
      <c r="F43" s="48">
        <f>'SEKTÖR (U S D)'!F43*1.5051</f>
        <v>68039585.2082694</v>
      </c>
      <c r="G43" s="48">
        <f>'SEKTÖR (U S D)'!G43*1.561</f>
        <v>84948374.61859</v>
      </c>
      <c r="H43" s="49">
        <f t="shared" si="2"/>
        <v>24.85139989987113</v>
      </c>
      <c r="I43" s="50">
        <f t="shared" si="3"/>
        <v>100</v>
      </c>
      <c r="J43" s="48">
        <f>'SEKTÖR (U S D)'!J43*1.501</f>
        <v>162056121.45784697</v>
      </c>
      <c r="K43" s="48">
        <f>'SEKTÖR (U S D)'!K43*1.5234</f>
        <v>187673420.60461026</v>
      </c>
      <c r="L43" s="49">
        <f t="shared" si="4"/>
        <v>15.807671389585062</v>
      </c>
      <c r="M43" s="50">
        <f t="shared" si="5"/>
        <v>100</v>
      </c>
    </row>
    <row r="44" spans="1:13" s="40" customFormat="1" ht="18">
      <c r="A44" s="152"/>
      <c r="B44" s="153"/>
      <c r="C44" s="153"/>
      <c r="D44" s="154"/>
      <c r="E44" s="155"/>
      <c r="F44" s="153"/>
      <c r="G44" s="153"/>
      <c r="H44" s="154"/>
      <c r="I44" s="155"/>
      <c r="J44" s="153"/>
      <c r="K44" s="153"/>
      <c r="L44" s="154"/>
      <c r="M44" s="155"/>
    </row>
    <row r="45" ht="12.75">
      <c r="A45" s="65" t="s">
        <v>111</v>
      </c>
    </row>
    <row r="46" ht="12.75">
      <c r="A46" s="5"/>
    </row>
  </sheetData>
  <sheetProtection/>
  <mergeCells count="4">
    <mergeCell ref="F6:I6"/>
    <mergeCell ref="B6:E6"/>
    <mergeCell ref="A5:M5"/>
    <mergeCell ref="J6:M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7"/>
  <sheetViews>
    <sheetView zoomScale="70" zoomScaleNormal="70" zoomScalePageLayoutView="0" workbookViewId="0" topLeftCell="A1">
      <selection activeCell="A17" sqref="A17"/>
    </sheetView>
  </sheetViews>
  <sheetFormatPr defaultColWidth="9.140625" defaultRowHeight="12.75"/>
  <cols>
    <col min="1" max="1" width="48.7109375" style="1" customWidth="1"/>
    <col min="2" max="5" width="14.421875" style="1" customWidth="1"/>
    <col min="6" max="7" width="17.8515625" style="1" customWidth="1"/>
    <col min="8" max="16384" width="9.140625" style="1" customWidth="1"/>
  </cols>
  <sheetData>
    <row r="1" ht="12.75">
      <c r="B1" s="2"/>
    </row>
    <row r="2" ht="12.75">
      <c r="B2" s="2"/>
    </row>
    <row r="3" ht="12.75">
      <c r="B3" s="2"/>
    </row>
    <row r="4" spans="2:3" ht="39.75" customHeight="1" thickBot="1">
      <c r="B4" s="2"/>
      <c r="C4" s="2"/>
    </row>
    <row r="5" spans="1:7" ht="45" customHeight="1" thickBot="1">
      <c r="A5" s="175" t="s">
        <v>123</v>
      </c>
      <c r="B5" s="176"/>
      <c r="C5" s="176"/>
      <c r="D5" s="176"/>
      <c r="E5" s="176"/>
      <c r="F5" s="176"/>
      <c r="G5" s="177"/>
    </row>
    <row r="6" spans="1:7" ht="50.25" customHeight="1" thickBot="1" thickTop="1">
      <c r="A6" s="41"/>
      <c r="B6" s="178" t="s">
        <v>165</v>
      </c>
      <c r="C6" s="180"/>
      <c r="D6" s="178" t="s">
        <v>166</v>
      </c>
      <c r="E6" s="179"/>
      <c r="F6" s="178" t="s">
        <v>167</v>
      </c>
      <c r="G6" s="180"/>
    </row>
    <row r="7" spans="1:7" ht="31.5" thickBot="1" thickTop="1">
      <c r="A7" s="42" t="s">
        <v>1</v>
      </c>
      <c r="B7" s="31" t="s">
        <v>112</v>
      </c>
      <c r="C7" s="32" t="s">
        <v>124</v>
      </c>
      <c r="D7" s="31" t="s">
        <v>112</v>
      </c>
      <c r="E7" s="32" t="s">
        <v>124</v>
      </c>
      <c r="F7" s="31" t="s">
        <v>112</v>
      </c>
      <c r="G7" s="32" t="s">
        <v>124</v>
      </c>
    </row>
    <row r="8" spans="1:7" ht="18" thickBot="1" thickTop="1">
      <c r="A8" s="58" t="s">
        <v>2</v>
      </c>
      <c r="B8" s="60">
        <f>'SEKTÖR (U S D)'!D8</f>
        <v>23.926701228180363</v>
      </c>
      <c r="C8" s="60">
        <f>'SEKTÖR (TL)'!D8</f>
        <v>26.300590344748336</v>
      </c>
      <c r="D8" s="60">
        <f>'SEKTÖR (U S D)'!H8</f>
        <v>19.87176080872956</v>
      </c>
      <c r="E8" s="60">
        <f>'SEKTÖR (TL)'!H8</f>
        <v>24.323844676384827</v>
      </c>
      <c r="F8" s="60">
        <f>'SEKTÖR (U S D)'!L8</f>
        <v>15.147497527142775</v>
      </c>
      <c r="G8" s="60">
        <f>'SEKTÖR (TL)'!L8</f>
        <v>16.865887896635126</v>
      </c>
    </row>
    <row r="9" spans="1:7" s="65" customFormat="1" ht="15.75">
      <c r="A9" s="61" t="s">
        <v>78</v>
      </c>
      <c r="B9" s="63">
        <f>'SEKTÖR (U S D)'!D9</f>
        <v>19.36484660502084</v>
      </c>
      <c r="C9" s="63">
        <f>'SEKTÖR (TL)'!D9</f>
        <v>21.651350703396922</v>
      </c>
      <c r="D9" s="63">
        <f>'SEKTÖR (U S D)'!H9</f>
        <v>18.234871565744083</v>
      </c>
      <c r="E9" s="63">
        <f>'SEKTÖR (TL)'!H9</f>
        <v>22.626160729603683</v>
      </c>
      <c r="F9" s="63">
        <f>'SEKTÖR (U S D)'!L9</f>
        <v>13.898915446911534</v>
      </c>
      <c r="G9" s="63">
        <f>'SEKTÖR (TL)'!L9</f>
        <v>15.59867274605265</v>
      </c>
    </row>
    <row r="10" spans="1:7" ht="14.25">
      <c r="A10" s="45" t="s">
        <v>3</v>
      </c>
      <c r="B10" s="34">
        <f>'SEKTÖR (U S D)'!D10</f>
        <v>41.20825311157436</v>
      </c>
      <c r="C10" s="34">
        <f>'SEKTÖR (TL)'!D10</f>
        <v>43.913180555853934</v>
      </c>
      <c r="D10" s="34">
        <f>'SEKTÖR (U S D)'!H10</f>
        <v>23.194428999534054</v>
      </c>
      <c r="E10" s="34">
        <f>'SEKTÖR (TL)'!H10</f>
        <v>27.769918057453086</v>
      </c>
      <c r="F10" s="34">
        <f>'SEKTÖR (U S D)'!L10</f>
        <v>16.44932316460576</v>
      </c>
      <c r="G10" s="34">
        <f>'SEKTÖR (TL)'!L10</f>
        <v>18.187141178521284</v>
      </c>
    </row>
    <row r="11" spans="1:7" ht="14.25">
      <c r="A11" s="45" t="s">
        <v>4</v>
      </c>
      <c r="B11" s="34">
        <f>'SEKTÖR (U S D)'!D11</f>
        <v>-15.00919002827742</v>
      </c>
      <c r="C11" s="34">
        <f>'SEKTÖR (TL)'!D11</f>
        <v>-13.381140892775289</v>
      </c>
      <c r="D11" s="34">
        <f>'SEKTÖR (U S D)'!H11</f>
        <v>13.486319417382362</v>
      </c>
      <c r="E11" s="34">
        <f>'SEKTÖR (TL)'!H11</f>
        <v>17.701245505636724</v>
      </c>
      <c r="F11" s="34">
        <f>'SEKTÖR (U S D)'!L11</f>
        <v>10.996332498904374</v>
      </c>
      <c r="G11" s="34">
        <f>'SEKTÖR (TL)'!L11</f>
        <v>12.652773436929355</v>
      </c>
    </row>
    <row r="12" spans="1:7" ht="14.25">
      <c r="A12" s="45" t="s">
        <v>5</v>
      </c>
      <c r="B12" s="34">
        <f>'SEKTÖR (U S D)'!D12</f>
        <v>5.409236200478014</v>
      </c>
      <c r="C12" s="34">
        <f>'SEKTÖR (TL)'!D12</f>
        <v>7.428412343489518</v>
      </c>
      <c r="D12" s="34">
        <f>'SEKTÖR (U S D)'!H12</f>
        <v>5.90472514268077</v>
      </c>
      <c r="E12" s="34">
        <f>'SEKTÖR (TL)'!H12</f>
        <v>9.83806786773281</v>
      </c>
      <c r="F12" s="34">
        <f>'SEKTÖR (U S D)'!L12</f>
        <v>6.374760999149741</v>
      </c>
      <c r="G12" s="34">
        <f>'SEKTÖR (TL)'!L12</f>
        <v>7.962232449103757</v>
      </c>
    </row>
    <row r="13" spans="1:7" ht="14.25">
      <c r="A13" s="45" t="s">
        <v>6</v>
      </c>
      <c r="B13" s="34">
        <f>'SEKTÖR (U S D)'!D13</f>
        <v>25.554251099710747</v>
      </c>
      <c r="C13" s="34">
        <f>'SEKTÖR (TL)'!D13</f>
        <v>27.959316894818574</v>
      </c>
      <c r="D13" s="34">
        <f>'SEKTÖR (U S D)'!H13</f>
        <v>25.073292069105047</v>
      </c>
      <c r="E13" s="34">
        <f>'SEKTÖR (TL)'!H13</f>
        <v>29.718562832949953</v>
      </c>
      <c r="F13" s="34">
        <f>'SEKTÖR (U S D)'!L13</f>
        <v>20.479963294774954</v>
      </c>
      <c r="G13" s="34">
        <f>'SEKTÖR (TL)'!L13</f>
        <v>22.277932100772947</v>
      </c>
    </row>
    <row r="14" spans="1:7" ht="14.25">
      <c r="A14" s="45" t="s">
        <v>7</v>
      </c>
      <c r="B14" s="34">
        <f>'SEKTÖR (U S D)'!D14</f>
        <v>32.734264707575356</v>
      </c>
      <c r="C14" s="34">
        <f>'SEKTÖR (TL)'!D14</f>
        <v>35.276867901739244</v>
      </c>
      <c r="D14" s="34">
        <f>'SEKTÖR (U S D)'!H14</f>
        <v>24.27348903574502</v>
      </c>
      <c r="E14" s="34">
        <f>'SEKTÖR (TL)'!H14</f>
        <v>28.8890548035333</v>
      </c>
      <c r="F14" s="34">
        <f>'SEKTÖR (U S D)'!L14</f>
        <v>22.624975010008583</v>
      </c>
      <c r="G14" s="34">
        <f>'SEKTÖR (TL)'!L14</f>
        <v>24.454954650397788</v>
      </c>
    </row>
    <row r="15" spans="1:7" ht="14.25">
      <c r="A15" s="45" t="s">
        <v>8</v>
      </c>
      <c r="B15" s="34">
        <f>'SEKTÖR (U S D)'!D15</f>
        <v>10.377616318341834</v>
      </c>
      <c r="C15" s="34">
        <f>'SEKTÖR (TL)'!D15</f>
        <v>12.491964715370273</v>
      </c>
      <c r="D15" s="34">
        <f>'SEKTÖR (U S D)'!H15</f>
        <v>-19.2874998826557</v>
      </c>
      <c r="E15" s="34">
        <f>'SEKTÖR (TL)'!H15</f>
        <v>-16.289806203458607</v>
      </c>
      <c r="F15" s="34">
        <f>'SEKTÖR (U S D)'!L15</f>
        <v>-21.971577911329728</v>
      </c>
      <c r="G15" s="34">
        <f>'SEKTÖR (TL)'!L15</f>
        <v>-20.807129773564082</v>
      </c>
    </row>
    <row r="16" spans="1:7" ht="14.25">
      <c r="A16" s="45" t="s">
        <v>154</v>
      </c>
      <c r="B16" s="34">
        <f>'SEKTÖR (U S D)'!D16</f>
        <v>-1.68290422448717</v>
      </c>
      <c r="C16" s="34">
        <f>'SEKTÖR (TL)'!D16</f>
        <v>0.20041778215870487</v>
      </c>
      <c r="D16" s="34">
        <f>'SEKTÖR (U S D)'!H16</f>
        <v>12.448613397157784</v>
      </c>
      <c r="E16" s="34">
        <f>'SEKTÖR (TL)'!H16</f>
        <v>16.624998679797546</v>
      </c>
      <c r="F16" s="34">
        <f>'SEKTÖR (U S D)'!L16</f>
        <v>3.147375663862606</v>
      </c>
      <c r="G16" s="34">
        <f>'SEKTÖR (TL)'!L16</f>
        <v>4.686683601817676</v>
      </c>
    </row>
    <row r="17" spans="1:7" ht="14.25">
      <c r="A17" s="93" t="s">
        <v>168</v>
      </c>
      <c r="B17" s="34">
        <f>'SEKTÖR (U S D)'!D17</f>
        <v>70.98119014763311</v>
      </c>
      <c r="C17" s="34">
        <f>'SEKTÖR (TL)'!D17</f>
        <v>74.25643577594978</v>
      </c>
      <c r="D17" s="34">
        <f>'SEKTÖR (U S D)'!H17</f>
        <v>36.36078893154139</v>
      </c>
      <c r="E17" s="34">
        <f>'SEKTÖR (TL)'!H17</f>
        <v>41.42528172356394</v>
      </c>
      <c r="F17" s="34">
        <f>'SEKTÖR (U S D)'!L17</f>
        <v>23.447347514157393</v>
      </c>
      <c r="G17" s="34">
        <f>'SEKTÖR (TL)'!L17</f>
        <v>25.289599735554564</v>
      </c>
    </row>
    <row r="18" spans="1:7" s="65" customFormat="1" ht="15.75">
      <c r="A18" s="43" t="s">
        <v>79</v>
      </c>
      <c r="B18" s="33">
        <f>'SEKTÖR (U S D)'!D18</f>
        <v>72.43476068783221</v>
      </c>
      <c r="C18" s="33">
        <f>'SEKTÖR (TL)'!D18</f>
        <v>75.73785031789623</v>
      </c>
      <c r="D18" s="33">
        <f>'SEKTÖR (U S D)'!H18</f>
        <v>40.39802320715768</v>
      </c>
      <c r="E18" s="33">
        <f>'SEKTÖR (TL)'!H18</f>
        <v>45.61246045204512</v>
      </c>
      <c r="F18" s="33">
        <f>'SEKTÖR (U S D)'!L18</f>
        <v>28.497485990682765</v>
      </c>
      <c r="G18" s="33">
        <f>'SEKTÖR (TL)'!L18</f>
        <v>30.415103369890844</v>
      </c>
    </row>
    <row r="19" spans="1:7" ht="14.25">
      <c r="A19" s="45" t="s">
        <v>114</v>
      </c>
      <c r="B19" s="34">
        <f>'SEKTÖR (U S D)'!D19</f>
        <v>72.43476068783221</v>
      </c>
      <c r="C19" s="34">
        <f>'SEKTÖR (TL)'!D19</f>
        <v>75.73785031789623</v>
      </c>
      <c r="D19" s="34">
        <f>'SEKTÖR (U S D)'!H19</f>
        <v>40.39802320715768</v>
      </c>
      <c r="E19" s="34">
        <f>'SEKTÖR (TL)'!H19</f>
        <v>45.61246045204512</v>
      </c>
      <c r="F19" s="34">
        <f>'SEKTÖR (U S D)'!L19</f>
        <v>28.497485990682765</v>
      </c>
      <c r="G19" s="34">
        <f>'SEKTÖR (TL)'!L19</f>
        <v>30.415103369890844</v>
      </c>
    </row>
    <row r="20" spans="1:7" s="65" customFormat="1" ht="15.75">
      <c r="A20" s="43" t="s">
        <v>80</v>
      </c>
      <c r="B20" s="33">
        <f>'SEKTÖR (U S D)'!D20</f>
        <v>26.556602105523027</v>
      </c>
      <c r="C20" s="33">
        <f>'SEKTÖR (TL)'!D20</f>
        <v>28.980868525839938</v>
      </c>
      <c r="D20" s="33">
        <f>'SEKTÖR (U S D)'!H20</f>
        <v>19.24737127583019</v>
      </c>
      <c r="E20" s="33">
        <f>'SEKTÖR (TL)'!H20</f>
        <v>23.676265073131958</v>
      </c>
      <c r="F20" s="33">
        <f>'SEKTÖR (U S D)'!L20</f>
        <v>15.695671398480581</v>
      </c>
      <c r="G20" s="33">
        <f>'SEKTÖR (TL)'!L20</f>
        <v>17.422242377378634</v>
      </c>
    </row>
    <row r="21" spans="1:7" ht="15" thickBot="1">
      <c r="A21" s="45" t="s">
        <v>9</v>
      </c>
      <c r="B21" s="34">
        <f>'SEKTÖR (U S D)'!D21</f>
        <v>26.556602105523027</v>
      </c>
      <c r="C21" s="34">
        <f>'SEKTÖR (TL)'!D21</f>
        <v>28.980868525839938</v>
      </c>
      <c r="D21" s="34">
        <f>'SEKTÖR (U S D)'!H21</f>
        <v>19.24737127583019</v>
      </c>
      <c r="E21" s="34">
        <f>'SEKTÖR (TL)'!H21</f>
        <v>23.676265073131958</v>
      </c>
      <c r="F21" s="34">
        <f>'SEKTÖR (U S D)'!L21</f>
        <v>15.695671398480581</v>
      </c>
      <c r="G21" s="34">
        <f>'SEKTÖR (TL)'!L21</f>
        <v>17.422242377378634</v>
      </c>
    </row>
    <row r="22" spans="1:7" ht="18" thickBot="1" thickTop="1">
      <c r="A22" s="52" t="s">
        <v>10</v>
      </c>
      <c r="B22" s="60">
        <f>'SEKTÖR (U S D)'!D22</f>
        <v>22.559916472198758</v>
      </c>
      <c r="C22" s="60">
        <f>'SEKTÖR (TL)'!D22</f>
        <v>24.90762401994612</v>
      </c>
      <c r="D22" s="60">
        <f>'SEKTÖR (U S D)'!H22</f>
        <v>24.193268418750943</v>
      </c>
      <c r="E22" s="60">
        <f>'SEKTÖR (TL)'!H22</f>
        <v>28.805854761590716</v>
      </c>
      <c r="F22" s="60">
        <f>'SEKTÖR (U S D)'!L22</f>
        <v>16.12143435240445</v>
      </c>
      <c r="G22" s="60">
        <f>'SEKTÖR (TL)'!L22</f>
        <v>17.854359155531625</v>
      </c>
    </row>
    <row r="23" spans="1:7" s="65" customFormat="1" ht="15.75">
      <c r="A23" s="43" t="s">
        <v>81</v>
      </c>
      <c r="B23" s="33">
        <f>'SEKTÖR (U S D)'!D23</f>
        <v>36.92217978457445</v>
      </c>
      <c r="C23" s="33">
        <f>'SEKTÖR (TL)'!D23</f>
        <v>39.54500496418516</v>
      </c>
      <c r="D23" s="33">
        <f>'SEKTÖR (U S D)'!H23</f>
        <v>31.534151226797746</v>
      </c>
      <c r="E23" s="33">
        <f>'SEKTÖR (TL)'!H23</f>
        <v>36.41938081524898</v>
      </c>
      <c r="F23" s="33">
        <f>'SEKTÖR (U S D)'!L23</f>
        <v>22.72305739176596</v>
      </c>
      <c r="G23" s="33">
        <f>'SEKTÖR (TL)'!L23</f>
        <v>24.554500753242035</v>
      </c>
    </row>
    <row r="24" spans="1:7" ht="14.25">
      <c r="A24" s="45" t="s">
        <v>11</v>
      </c>
      <c r="B24" s="34">
        <f>'SEKTÖR (U S D)'!D24</f>
        <v>36.81434956572251</v>
      </c>
      <c r="C24" s="34">
        <f>'SEKTÖR (TL)'!D24</f>
        <v>39.435109193838386</v>
      </c>
      <c r="D24" s="34">
        <f>'SEKTÖR (U S D)'!H24</f>
        <v>33.0866408299898</v>
      </c>
      <c r="E24" s="34">
        <f>'SEKTÖR (TL)'!H24</f>
        <v>38.02953048675442</v>
      </c>
      <c r="F24" s="34">
        <f>'SEKTÖR (U S D)'!L24</f>
        <v>22.42999799469028</v>
      </c>
      <c r="G24" s="34">
        <f>'SEKTÖR (TL)'!L24</f>
        <v>24.257067918128698</v>
      </c>
    </row>
    <row r="25" spans="1:7" ht="14.25">
      <c r="A25" s="45" t="s">
        <v>12</v>
      </c>
      <c r="B25" s="34">
        <f>'SEKTÖR (U S D)'!D25</f>
        <v>32.72883850651631</v>
      </c>
      <c r="C25" s="34">
        <f>'SEKTÖR (TL)'!D25</f>
        <v>35.27133775859579</v>
      </c>
      <c r="D25" s="34">
        <f>'SEKTÖR (U S D)'!H25</f>
        <v>23.03486234217836</v>
      </c>
      <c r="E25" s="34">
        <f>'SEKTÖR (TL)'!H25</f>
        <v>27.604425032317064</v>
      </c>
      <c r="F25" s="34">
        <f>'SEKTÖR (U S D)'!L25</f>
        <v>24.771545727089546</v>
      </c>
      <c r="G25" s="34">
        <f>'SEKTÖR (TL)'!L25</f>
        <v>26.633559467453853</v>
      </c>
    </row>
    <row r="26" spans="1:7" ht="14.25">
      <c r="A26" s="45" t="s">
        <v>13</v>
      </c>
      <c r="B26" s="34">
        <f>'SEKTÖR (U S D)'!D26</f>
        <v>41.23416245000464</v>
      </c>
      <c r="C26" s="34">
        <f>'SEKTÖR (TL)'!D26</f>
        <v>43.939586202956264</v>
      </c>
      <c r="D26" s="34">
        <f>'SEKTÖR (U S D)'!H26</f>
        <v>30.81561799376653</v>
      </c>
      <c r="E26" s="34">
        <f>'SEKTÖR (TL)'!H26</f>
        <v>35.67416097818717</v>
      </c>
      <c r="F26" s="34">
        <f>'SEKTÖR (U S D)'!L26</f>
        <v>22.227203638949796</v>
      </c>
      <c r="G26" s="34">
        <f>'SEKTÖR (TL)'!L26</f>
        <v>24.05124718426125</v>
      </c>
    </row>
    <row r="27" spans="1:7" s="65" customFormat="1" ht="15.75">
      <c r="A27" s="43" t="s">
        <v>82</v>
      </c>
      <c r="B27" s="33">
        <f>'SEKTÖR (U S D)'!D27</f>
        <v>40.83717872520066</v>
      </c>
      <c r="C27" s="33">
        <f>'SEKTÖR (TL)'!D27</f>
        <v>43.534998020562206</v>
      </c>
      <c r="D27" s="33">
        <f>'SEKTÖR (U S D)'!H27</f>
        <v>41.89696352052083</v>
      </c>
      <c r="E27" s="33">
        <f>'SEKTÖR (TL)'!H27</f>
        <v>47.16707199224835</v>
      </c>
      <c r="F27" s="33">
        <f>'SEKTÖR (U S D)'!L27</f>
        <v>30.907069493478883</v>
      </c>
      <c r="G27" s="33">
        <f>'SEKTÖR (TL)'!L27</f>
        <v>32.86064601356813</v>
      </c>
    </row>
    <row r="28" spans="1:7" ht="14.25">
      <c r="A28" s="45" t="s">
        <v>14</v>
      </c>
      <c r="B28" s="34">
        <f>'SEKTÖR (U S D)'!D28</f>
        <v>40.83717872520066</v>
      </c>
      <c r="C28" s="34">
        <f>'SEKTÖR (TL)'!D28</f>
        <v>43.534998020562206</v>
      </c>
      <c r="D28" s="34">
        <f>'SEKTÖR (U S D)'!H28</f>
        <v>41.89696352052083</v>
      </c>
      <c r="E28" s="34">
        <f>'SEKTÖR (TL)'!H28</f>
        <v>47.16707199224835</v>
      </c>
      <c r="F28" s="34">
        <f>'SEKTÖR (U S D)'!L28</f>
        <v>30.907069493478883</v>
      </c>
      <c r="G28" s="34">
        <f>'SEKTÖR (TL)'!L28</f>
        <v>32.86064601356813</v>
      </c>
    </row>
    <row r="29" spans="1:7" s="65" customFormat="1" ht="15.75">
      <c r="A29" s="43" t="s">
        <v>83</v>
      </c>
      <c r="B29" s="33">
        <f>'SEKTÖR (U S D)'!D29</f>
        <v>17.677097079344193</v>
      </c>
      <c r="C29" s="33">
        <f>'SEKTÖR (TL)'!D29</f>
        <v>19.931271339269095</v>
      </c>
      <c r="D29" s="33">
        <f>'SEKTÖR (U S D)'!H29</f>
        <v>20.33475405825674</v>
      </c>
      <c r="E29" s="33">
        <f>'SEKTÖR (TL)'!H29</f>
        <v>24.804033675462588</v>
      </c>
      <c r="F29" s="33">
        <f>'SEKTÖR (U S D)'!L29</f>
        <v>12.901053812519345</v>
      </c>
      <c r="G29" s="33">
        <f>'SEKTÖR (TL)'!L29</f>
        <v>14.58591963890205</v>
      </c>
    </row>
    <row r="30" spans="1:7" ht="14.25">
      <c r="A30" s="45" t="s">
        <v>15</v>
      </c>
      <c r="B30" s="34">
        <f>'SEKTÖR (U S D)'!D30</f>
        <v>23.1182357949562</v>
      </c>
      <c r="C30" s="34">
        <f>'SEKTÖR (TL)'!D30</f>
        <v>25.47663827890962</v>
      </c>
      <c r="D30" s="34">
        <f>'SEKTÖR (U S D)'!H30</f>
        <v>16.16232892213533</v>
      </c>
      <c r="E30" s="34">
        <f>'SEKTÖR (TL)'!H30</f>
        <v>20.476643045281538</v>
      </c>
      <c r="F30" s="34">
        <f>'SEKTÖR (U S D)'!L30</f>
        <v>11.008226718331462</v>
      </c>
      <c r="G30" s="34">
        <f>'SEKTÖR (TL)'!L30</f>
        <v>12.664845158365198</v>
      </c>
    </row>
    <row r="31" spans="1:7" ht="14.25">
      <c r="A31" s="45" t="s">
        <v>126</v>
      </c>
      <c r="B31" s="34">
        <f>'SEKTÖR (U S D)'!D31</f>
        <v>19.13891216734032</v>
      </c>
      <c r="C31" s="34">
        <f>'SEKTÖR (TL)'!D31</f>
        <v>21.421088358192435</v>
      </c>
      <c r="D31" s="34">
        <f>'SEKTÖR (U S D)'!H31</f>
        <v>16.43117937877675</v>
      </c>
      <c r="E31" s="34">
        <f>'SEKTÖR (TL)'!H31</f>
        <v>20.755478712557633</v>
      </c>
      <c r="F31" s="34">
        <f>'SEKTÖR (U S D)'!L31</f>
        <v>8.515390806100845</v>
      </c>
      <c r="G31" s="34">
        <f>'SEKTÖR (TL)'!L31</f>
        <v>10.13480769754433</v>
      </c>
    </row>
    <row r="32" spans="1:7" ht="14.25">
      <c r="A32" s="45" t="s">
        <v>127</v>
      </c>
      <c r="B32" s="34">
        <f>'SEKTÖR (U S D)'!D32</f>
        <v>-48.858303425747195</v>
      </c>
      <c r="C32" s="34">
        <f>'SEKTÖR (TL)'!D32</f>
        <v>-47.87865403867198</v>
      </c>
      <c r="D32" s="34">
        <f>'SEKTÖR (U S D)'!H32</f>
        <v>33.241903691544685</v>
      </c>
      <c r="E32" s="34">
        <f>'SEKTÖR (TL)'!H32</f>
        <v>38.19055987143794</v>
      </c>
      <c r="F32" s="34">
        <f>'SEKTÖR (U S D)'!L32</f>
        <v>-21.42353162282676</v>
      </c>
      <c r="G32" s="34">
        <f>'SEKTÖR (TL)'!L32</f>
        <v>-20.2509047796231</v>
      </c>
    </row>
    <row r="33" spans="1:7" ht="14.25">
      <c r="A33" s="45" t="s">
        <v>33</v>
      </c>
      <c r="B33" s="34">
        <f>'SEKTÖR (U S D)'!D33</f>
        <v>9.230168215300496</v>
      </c>
      <c r="C33" s="34">
        <f>'SEKTÖR (TL)'!D33</f>
        <v>11.322536566570916</v>
      </c>
      <c r="D33" s="34">
        <f>'SEKTÖR (U S D)'!H33</f>
        <v>9.571444745660886</v>
      </c>
      <c r="E33" s="34">
        <f>'SEKTÖR (TL)'!H33</f>
        <v>13.640970864378854</v>
      </c>
      <c r="F33" s="34">
        <f>'SEKTÖR (U S D)'!L33</f>
        <v>6.8189995684071</v>
      </c>
      <c r="G33" s="34">
        <f>'SEKTÖR (TL)'!L33</f>
        <v>8.413100561300068</v>
      </c>
    </row>
    <row r="34" spans="1:7" ht="14.25">
      <c r="A34" s="45" t="s">
        <v>32</v>
      </c>
      <c r="B34" s="34">
        <f>'SEKTÖR (U S D)'!D34</f>
        <v>33.97617634006897</v>
      </c>
      <c r="C34" s="34">
        <f>'SEKTÖR (TL)'!D34</f>
        <v>36.54256908465982</v>
      </c>
      <c r="D34" s="34">
        <f>'SEKTÖR (U S D)'!H34</f>
        <v>31.566616437951673</v>
      </c>
      <c r="E34" s="34">
        <f>'SEKTÖR (TL)'!H34</f>
        <v>36.45305179698528</v>
      </c>
      <c r="F34" s="34">
        <f>'SEKTÖR (U S D)'!L34</f>
        <v>21.449665803818483</v>
      </c>
      <c r="G34" s="34">
        <f>'SEKTÖR (TL)'!L34</f>
        <v>23.26210585312264</v>
      </c>
    </row>
    <row r="35" spans="1:7" ht="14.25">
      <c r="A35" s="45" t="s">
        <v>16</v>
      </c>
      <c r="B35" s="34">
        <f>'SEKTÖR (U S D)'!D35</f>
        <v>35.02334965983387</v>
      </c>
      <c r="C35" s="34">
        <f>'SEKTÖR (TL)'!D35</f>
        <v>37.609801627516404</v>
      </c>
      <c r="D35" s="34">
        <f>'SEKTÖR (U S D)'!H35</f>
        <v>27.041510424783393</v>
      </c>
      <c r="E35" s="34">
        <f>'SEKTÖR (TL)'!H35</f>
        <v>31.759881584670026</v>
      </c>
      <c r="F35" s="34">
        <f>'SEKTÖR (U S D)'!L35</f>
        <v>10.012525938330464</v>
      </c>
      <c r="G35" s="34">
        <f>'SEKTÖR (TL)'!L35</f>
        <v>11.65428515286653</v>
      </c>
    </row>
    <row r="36" spans="1:7" ht="14.25">
      <c r="A36" s="45" t="s">
        <v>153</v>
      </c>
      <c r="B36" s="34">
        <f>'SEKTÖR (U S D)'!D36</f>
        <v>13.632108704887683</v>
      </c>
      <c r="C36" s="34">
        <f>'SEKTÖR (TL)'!D36</f>
        <v>15.808798824723308</v>
      </c>
      <c r="D36" s="34">
        <f>'SEKTÖR (U S D)'!H36</f>
        <v>34.85647031774127</v>
      </c>
      <c r="E36" s="34">
        <f>'SEKTÖR (TL)'!H36</f>
        <v>39.865092130751506</v>
      </c>
      <c r="F36" s="34">
        <f>'SEKTÖR (U S D)'!L36</f>
        <v>33.485359909120994</v>
      </c>
      <c r="G36" s="34">
        <f>'SEKTÖR (TL)'!L36</f>
        <v>35.47741324820449</v>
      </c>
    </row>
    <row r="37" spans="1:7" ht="14.25">
      <c r="A37" s="45" t="s">
        <v>17</v>
      </c>
      <c r="B37" s="34">
        <f>'SEKTÖR (U S D)'!D37</f>
        <v>11.137403065863978</v>
      </c>
      <c r="C37" s="34">
        <f>'SEKTÖR (TL)'!D37</f>
        <v>13.266305626547062</v>
      </c>
      <c r="D37" s="34">
        <f>'SEKTÖR (U S D)'!H37</f>
        <v>-0.926116236892521</v>
      </c>
      <c r="E37" s="34">
        <f>'SEKTÖR (TL)'!H37</f>
        <v>2.7535263797825738</v>
      </c>
      <c r="F37" s="34">
        <f>'SEKTÖR (U S D)'!L37</f>
        <v>-1.7989410955704004</v>
      </c>
      <c r="G37" s="34">
        <f>'SEKTÖR (TL)'!L37</f>
        <v>-0.3334489440319253</v>
      </c>
    </row>
    <row r="38" spans="1:7" ht="14.25">
      <c r="A38" s="45" t="s">
        <v>87</v>
      </c>
      <c r="B38" s="34">
        <f>'SEKTÖR (U S D)'!D38</f>
        <v>13.074286425875876</v>
      </c>
      <c r="C38" s="34">
        <f>'SEKTÖR (TL)'!D38</f>
        <v>15.240291130671777</v>
      </c>
      <c r="D38" s="34">
        <f>'SEKTÖR (U S D)'!H38</f>
        <v>25.743591481988513</v>
      </c>
      <c r="E38" s="34">
        <f>'SEKTÖR (TL)'!H38</f>
        <v>30.413757427004217</v>
      </c>
      <c r="F38" s="34">
        <f>'SEKTÖR (U S D)'!L38</f>
        <v>24.754145724299264</v>
      </c>
      <c r="G38" s="34">
        <f>'SEKTÖR (TL)'!L38</f>
        <v>26.615899797733178</v>
      </c>
    </row>
    <row r="39" spans="1:7" ht="15" thickBot="1">
      <c r="A39" s="45" t="s">
        <v>84</v>
      </c>
      <c r="B39" s="34">
        <f>'SEKTÖR (U S D)'!D39</f>
        <v>66.01209252138074</v>
      </c>
      <c r="C39" s="34">
        <f>'SEKTÖR (TL)'!D39</f>
        <v>69.19215215138375</v>
      </c>
      <c r="D39" s="34">
        <f>'SEKTÖR (U S D)'!H39</f>
        <v>29.80669211697974</v>
      </c>
      <c r="E39" s="34">
        <f>'SEKTÖR (TL)'!H39</f>
        <v>34.62776320151841</v>
      </c>
      <c r="F39" s="34">
        <f>'SEKTÖR (U S D)'!L39</f>
        <v>26.739536835072958</v>
      </c>
      <c r="G39" s="34">
        <f>'SEKTÖR (TL)'!L39</f>
        <v>28.630919663257952</v>
      </c>
    </row>
    <row r="40" spans="1:7" ht="18" thickBot="1" thickTop="1">
      <c r="A40" s="52" t="s">
        <v>18</v>
      </c>
      <c r="B40" s="60">
        <f>'SEKTÖR (U S D)'!D40</f>
        <v>-4.27067236152791</v>
      </c>
      <c r="C40" s="60">
        <f>'SEKTÖR (TL)'!D40</f>
        <v>-2.436920581119327</v>
      </c>
      <c r="D40" s="60">
        <f>'SEKTÖR (U S D)'!H40</f>
        <v>5.678750438235199</v>
      </c>
      <c r="E40" s="60">
        <f>'SEKTÖR (TL)'!H40</f>
        <v>9.603700374782491</v>
      </c>
      <c r="F40" s="60">
        <f>'SEKTÖR (U S D)'!L40</f>
        <v>19.29351198112411</v>
      </c>
      <c r="G40" s="60">
        <f>'SEKTÖR (TL)'!L40</f>
        <v>21.073774918084272</v>
      </c>
    </row>
    <row r="41" spans="1:7" ht="14.25">
      <c r="A41" s="45" t="s">
        <v>88</v>
      </c>
      <c r="B41" s="34">
        <f>'SEKTÖR (U S D)'!D41</f>
        <v>-4.27067236152791</v>
      </c>
      <c r="C41" s="34">
        <f>'SEKTÖR (TL)'!D41</f>
        <v>-2.436920581119327</v>
      </c>
      <c r="D41" s="34">
        <f>'SEKTÖR (U S D)'!H41</f>
        <v>5.678750438235199</v>
      </c>
      <c r="E41" s="34">
        <f>'SEKTÖR (TL)'!H41</f>
        <v>9.603700374782491</v>
      </c>
      <c r="F41" s="34">
        <f>'SEKTÖR (U S D)'!L41</f>
        <v>19.29351198112411</v>
      </c>
      <c r="G41" s="34">
        <f>'SEKTÖR (TL)'!L41</f>
        <v>21.073774918084272</v>
      </c>
    </row>
    <row r="42" spans="1:7" ht="14.25">
      <c r="A42" s="137" t="s">
        <v>131</v>
      </c>
      <c r="B42" s="157"/>
      <c r="C42" s="157"/>
      <c r="D42" s="148">
        <f>'SEKTÖR (U S D)'!H42</f>
        <v>-86.52138283092114</v>
      </c>
      <c r="E42" s="148">
        <f>'SEKTÖR (TL)'!H42</f>
        <v>-86.02078174145765</v>
      </c>
      <c r="F42" s="148">
        <f>'SEKTÖR (U S D)'!L42</f>
        <v>-66.40422491159144</v>
      </c>
      <c r="G42" s="148">
        <f>'SEKTÖR (TL)'!L42</f>
        <v>-65.902862245382</v>
      </c>
    </row>
    <row r="43" spans="1:7" s="40" customFormat="1" ht="18.75" thickBot="1">
      <c r="A43" s="47" t="s">
        <v>19</v>
      </c>
      <c r="B43" s="49">
        <f>'SEKTÖR (U S D)'!D43</f>
        <v>21.732433708204535</v>
      </c>
      <c r="C43" s="49">
        <f>'SEKTÖR (TL)'!D43</f>
        <v>24.06429033514045</v>
      </c>
      <c r="D43" s="49">
        <f>'SEKTÖR (U S D)'!H43</f>
        <v>20.380424080266515</v>
      </c>
      <c r="E43" s="49">
        <f>'SEKTÖR (TL)'!H43</f>
        <v>24.85139989987113</v>
      </c>
      <c r="F43" s="49">
        <f>'SEKTÖR (U S D)'!L43</f>
        <v>14.104840984486772</v>
      </c>
      <c r="G43" s="49">
        <f>'SEKTÖR (TL)'!L43</f>
        <v>15.807671389585062</v>
      </c>
    </row>
    <row r="44" spans="1:7" s="40" customFormat="1" ht="18">
      <c r="A44" s="152"/>
      <c r="B44" s="154"/>
      <c r="C44" s="154"/>
      <c r="D44" s="154"/>
      <c r="E44" s="154"/>
      <c r="F44" s="154"/>
      <c r="G44" s="154"/>
    </row>
    <row r="45" ht="14.25">
      <c r="A45" s="146"/>
    </row>
    <row r="46" ht="12.75">
      <c r="A46" s="65" t="s">
        <v>111</v>
      </c>
    </row>
    <row r="47" ht="12.75">
      <c r="A47" s="5"/>
    </row>
  </sheetData>
  <sheetProtection/>
  <mergeCells count="4">
    <mergeCell ref="D6:E6"/>
    <mergeCell ref="B6:C6"/>
    <mergeCell ref="A5:G5"/>
    <mergeCell ref="F6:G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22"/>
  <sheetViews>
    <sheetView zoomScale="75" zoomScaleNormal="75" zoomScalePageLayoutView="0" workbookViewId="0" topLeftCell="A1">
      <selection activeCell="K9" sqref="K9:K22"/>
    </sheetView>
  </sheetViews>
  <sheetFormatPr defaultColWidth="9.140625" defaultRowHeight="12.75"/>
  <cols>
    <col min="1" max="1" width="32.28125" style="0" customWidth="1"/>
    <col min="2" max="3" width="12.8515625" style="0" customWidth="1"/>
    <col min="4" max="4" width="13.28125" style="0" customWidth="1"/>
    <col min="5" max="5" width="12.421875" style="0" customWidth="1"/>
    <col min="6" max="7" width="14.421875" style="0" customWidth="1"/>
    <col min="8" max="8" width="13.57421875" style="0" customWidth="1"/>
    <col min="9" max="9" width="12.8515625" style="0" customWidth="1"/>
    <col min="10" max="10" width="15.00390625" style="0" customWidth="1"/>
    <col min="11" max="11" width="18.8515625" style="0" customWidth="1"/>
    <col min="12" max="12" width="16.421875" style="0" customWidth="1"/>
    <col min="13" max="13" width="15.57421875" style="0" customWidth="1"/>
  </cols>
  <sheetData>
    <row r="2" ht="26.25">
      <c r="C2" s="76" t="s">
        <v>157</v>
      </c>
    </row>
    <row r="5" ht="13.5" thickBot="1"/>
    <row r="6" spans="1:13" ht="24" thickBot="1" thickTop="1">
      <c r="A6" s="181" t="s">
        <v>121</v>
      </c>
      <c r="B6" s="182"/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3"/>
    </row>
    <row r="7" spans="1:13" ht="24" customHeight="1" thickBot="1" thickTop="1">
      <c r="A7" s="6"/>
      <c r="B7" s="168" t="s">
        <v>25</v>
      </c>
      <c r="C7" s="169"/>
      <c r="D7" s="169"/>
      <c r="E7" s="171"/>
      <c r="F7" s="168" t="s">
        <v>158</v>
      </c>
      <c r="G7" s="169"/>
      <c r="H7" s="169"/>
      <c r="I7" s="170"/>
      <c r="J7" s="168" t="s">
        <v>120</v>
      </c>
      <c r="K7" s="169"/>
      <c r="L7" s="169"/>
      <c r="M7" s="171"/>
    </row>
    <row r="8" spans="1:13" ht="53.25" customHeight="1" thickBot="1" thickTop="1">
      <c r="A8" s="7" t="s">
        <v>46</v>
      </c>
      <c r="B8" s="80">
        <v>2010</v>
      </c>
      <c r="C8" s="81">
        <v>2011</v>
      </c>
      <c r="D8" s="82" t="s">
        <v>142</v>
      </c>
      <c r="E8" s="83" t="s">
        <v>141</v>
      </c>
      <c r="F8" s="80">
        <v>2010</v>
      </c>
      <c r="G8" s="81">
        <v>2011</v>
      </c>
      <c r="H8" s="82" t="s">
        <v>142</v>
      </c>
      <c r="I8" s="83" t="s">
        <v>141</v>
      </c>
      <c r="J8" s="80">
        <v>2010</v>
      </c>
      <c r="K8" s="81">
        <v>2011</v>
      </c>
      <c r="L8" s="82" t="s">
        <v>142</v>
      </c>
      <c r="M8" s="83" t="s">
        <v>141</v>
      </c>
    </row>
    <row r="9" spans="1:13" ht="22.5" customHeight="1" thickTop="1">
      <c r="A9" s="8" t="s">
        <v>35</v>
      </c>
      <c r="B9" s="109">
        <v>96662.794</v>
      </c>
      <c r="C9" s="12">
        <v>98666.02</v>
      </c>
      <c r="D9" s="51">
        <f aca="true" t="shared" si="0" ref="D9:D22">(C9-B9)/B9*100</f>
        <v>2.072385782682849</v>
      </c>
      <c r="E9" s="9">
        <f aca="true" t="shared" si="1" ref="E9:E22">C9/C$22*100</f>
        <v>0.890336538986959</v>
      </c>
      <c r="F9" s="110">
        <v>475888.509</v>
      </c>
      <c r="G9" s="110">
        <v>477824.64400000003</v>
      </c>
      <c r="H9" s="111">
        <f aca="true" t="shared" si="2" ref="H9:H22">(G9-F9)/F9*100</f>
        <v>0.4068463439196026</v>
      </c>
      <c r="I9" s="9">
        <f aca="true" t="shared" si="3" ref="I9:I22">G9/G$22*100</f>
        <v>0.880437926808233</v>
      </c>
      <c r="J9" s="112">
        <v>773694.2270000001</v>
      </c>
      <c r="K9" s="113">
        <v>1005533.5720000002</v>
      </c>
      <c r="L9" s="10">
        <f aca="true" t="shared" si="4" ref="L9:L22">(K9-J9)/J9*100</f>
        <v>29.965241681970063</v>
      </c>
      <c r="M9" s="11">
        <f aca="true" t="shared" si="5" ref="M9:M22">K9/K$22*100</f>
        <v>0.8220335223197311</v>
      </c>
    </row>
    <row r="10" spans="1:13" ht="22.5" customHeight="1">
      <c r="A10" s="8" t="s">
        <v>34</v>
      </c>
      <c r="B10" s="109">
        <v>712086.41</v>
      </c>
      <c r="C10" s="12">
        <v>1101794.184</v>
      </c>
      <c r="D10" s="51">
        <f t="shared" si="0"/>
        <v>54.72759605115899</v>
      </c>
      <c r="E10" s="9">
        <f t="shared" si="1"/>
        <v>9.94230455894056</v>
      </c>
      <c r="F10" s="110">
        <v>2846910.194</v>
      </c>
      <c r="G10" s="110">
        <v>5415098.559</v>
      </c>
      <c r="H10" s="111">
        <f t="shared" si="2"/>
        <v>90.20967259215202</v>
      </c>
      <c r="I10" s="9">
        <f t="shared" si="3"/>
        <v>9.977840633829278</v>
      </c>
      <c r="J10" s="112">
        <v>6015595.387</v>
      </c>
      <c r="K10" s="113">
        <v>11290615.101</v>
      </c>
      <c r="L10" s="10">
        <f t="shared" si="4"/>
        <v>87.68907106684036</v>
      </c>
      <c r="M10" s="11">
        <f t="shared" si="5"/>
        <v>9.230188189710065</v>
      </c>
    </row>
    <row r="11" spans="1:13" ht="22.5" customHeight="1">
      <c r="A11" s="8" t="s">
        <v>36</v>
      </c>
      <c r="B11" s="109">
        <v>284217.602</v>
      </c>
      <c r="C11" s="12">
        <v>278960.84</v>
      </c>
      <c r="D11" s="51">
        <f t="shared" si="0"/>
        <v>-1.8495553980502546</v>
      </c>
      <c r="E11" s="9">
        <f t="shared" si="1"/>
        <v>2.5172701685797683</v>
      </c>
      <c r="F11" s="110">
        <v>1411077.849</v>
      </c>
      <c r="G11" s="110">
        <v>1316584.2210000001</v>
      </c>
      <c r="H11" s="111">
        <f t="shared" si="2"/>
        <v>-6.696556683032433</v>
      </c>
      <c r="I11" s="9">
        <f t="shared" si="3"/>
        <v>2.4259332300275256</v>
      </c>
      <c r="J11" s="112">
        <v>3964034.0270000002</v>
      </c>
      <c r="K11" s="113">
        <v>3270491.334</v>
      </c>
      <c r="L11" s="10">
        <f t="shared" si="4"/>
        <v>-17.4958814247333</v>
      </c>
      <c r="M11" s="11">
        <f t="shared" si="5"/>
        <v>2.67365862848006</v>
      </c>
    </row>
    <row r="12" spans="1:13" ht="22.5" customHeight="1">
      <c r="A12" s="8" t="s">
        <v>133</v>
      </c>
      <c r="B12" s="109">
        <v>95234.892</v>
      </c>
      <c r="C12" s="12">
        <v>143581.438</v>
      </c>
      <c r="D12" s="51">
        <f t="shared" si="0"/>
        <v>50.76558074954291</v>
      </c>
      <c r="E12" s="9">
        <f t="shared" si="1"/>
        <v>1.2956416056073874</v>
      </c>
      <c r="F12" s="110">
        <v>483479.534</v>
      </c>
      <c r="G12" s="110">
        <v>698711.9969999999</v>
      </c>
      <c r="H12" s="111">
        <f t="shared" si="2"/>
        <v>44.51738860987648</v>
      </c>
      <c r="I12" s="9">
        <f t="shared" si="3"/>
        <v>1.2874441488093695</v>
      </c>
      <c r="J12" s="112">
        <v>1171074.685</v>
      </c>
      <c r="K12" s="113">
        <v>1653462.2969999998</v>
      </c>
      <c r="L12" s="10">
        <f t="shared" si="4"/>
        <v>41.19187428255267</v>
      </c>
      <c r="M12" s="11">
        <f t="shared" si="5"/>
        <v>1.3517215872985124</v>
      </c>
    </row>
    <row r="13" spans="1:13" ht="22.5" customHeight="1">
      <c r="A13" s="55" t="s">
        <v>37</v>
      </c>
      <c r="B13" s="109">
        <v>128446.113</v>
      </c>
      <c r="C13" s="12">
        <v>102719.274</v>
      </c>
      <c r="D13" s="51">
        <f t="shared" si="0"/>
        <v>-20.029285744131464</v>
      </c>
      <c r="E13" s="9">
        <f t="shared" si="1"/>
        <v>0.9269120503737063</v>
      </c>
      <c r="F13" s="110">
        <v>535804.693</v>
      </c>
      <c r="G13" s="110">
        <v>457384.079</v>
      </c>
      <c r="H13" s="111">
        <f t="shared" si="2"/>
        <v>-14.636044630538528</v>
      </c>
      <c r="I13" s="9">
        <f t="shared" si="3"/>
        <v>0.8427742171244165</v>
      </c>
      <c r="J13" s="112">
        <v>912593.253</v>
      </c>
      <c r="K13" s="113">
        <v>1149590.679</v>
      </c>
      <c r="L13" s="10">
        <f t="shared" si="4"/>
        <v>25.969666685668557</v>
      </c>
      <c r="M13" s="11">
        <f t="shared" si="5"/>
        <v>0.9398016151809809</v>
      </c>
    </row>
    <row r="14" spans="1:13" ht="22.5" customHeight="1">
      <c r="A14" s="8" t="s">
        <v>38</v>
      </c>
      <c r="B14" s="109">
        <v>639020.431</v>
      </c>
      <c r="C14" s="12">
        <v>882956.988</v>
      </c>
      <c r="D14" s="51">
        <f t="shared" si="0"/>
        <v>38.173514517879326</v>
      </c>
      <c r="E14" s="9">
        <f t="shared" si="1"/>
        <v>7.967574538531805</v>
      </c>
      <c r="F14" s="110">
        <v>3087978.437</v>
      </c>
      <c r="G14" s="110">
        <v>4682908.583</v>
      </c>
      <c r="H14" s="111">
        <f t="shared" si="2"/>
        <v>51.64965295384282</v>
      </c>
      <c r="I14" s="9">
        <f t="shared" si="3"/>
        <v>8.628710084381916</v>
      </c>
      <c r="J14" s="112">
        <v>7158586.402</v>
      </c>
      <c r="K14" s="113">
        <v>10285545.287999999</v>
      </c>
      <c r="L14" s="10">
        <f t="shared" si="4"/>
        <v>43.681234120836685</v>
      </c>
      <c r="M14" s="11">
        <f t="shared" si="5"/>
        <v>8.40853379490521</v>
      </c>
    </row>
    <row r="15" spans="1:13" ht="22.5" customHeight="1">
      <c r="A15" s="8" t="s">
        <v>39</v>
      </c>
      <c r="B15" s="109">
        <v>374059.422</v>
      </c>
      <c r="C15" s="12">
        <v>589751.666</v>
      </c>
      <c r="D15" s="51">
        <f t="shared" si="0"/>
        <v>57.662561431215586</v>
      </c>
      <c r="E15" s="9">
        <f t="shared" si="1"/>
        <v>5.321765863954306</v>
      </c>
      <c r="F15" s="110">
        <v>1879837.274</v>
      </c>
      <c r="G15" s="110">
        <v>2741026.5820000004</v>
      </c>
      <c r="H15" s="111">
        <f t="shared" si="2"/>
        <v>45.811907227880646</v>
      </c>
      <c r="I15" s="9">
        <f t="shared" si="3"/>
        <v>5.050605471036226</v>
      </c>
      <c r="J15" s="112">
        <v>4262593.373</v>
      </c>
      <c r="K15" s="113">
        <v>6017201.052000001</v>
      </c>
      <c r="L15" s="10">
        <f t="shared" si="4"/>
        <v>41.16291481411266</v>
      </c>
      <c r="M15" s="11">
        <f t="shared" si="5"/>
        <v>4.919120666894602</v>
      </c>
    </row>
    <row r="16" spans="1:13" ht="22.5" customHeight="1">
      <c r="A16" s="8" t="s">
        <v>40</v>
      </c>
      <c r="B16" s="109">
        <v>399004.907</v>
      </c>
      <c r="C16" s="12">
        <v>431534.678</v>
      </c>
      <c r="D16" s="51">
        <f t="shared" si="0"/>
        <v>8.152724547821165</v>
      </c>
      <c r="E16" s="9">
        <f t="shared" si="1"/>
        <v>3.8940568562851907</v>
      </c>
      <c r="F16" s="110">
        <v>1666010.6180000002</v>
      </c>
      <c r="G16" s="110">
        <v>2379920.043</v>
      </c>
      <c r="H16" s="111">
        <f t="shared" si="2"/>
        <v>42.85143307532027</v>
      </c>
      <c r="I16" s="9">
        <f t="shared" si="3"/>
        <v>4.385231894042453</v>
      </c>
      <c r="J16" s="112">
        <v>4339909.534</v>
      </c>
      <c r="K16" s="113">
        <v>5161575.254000001</v>
      </c>
      <c r="L16" s="10">
        <f t="shared" si="4"/>
        <v>18.932784509973168</v>
      </c>
      <c r="M16" s="11">
        <f t="shared" si="5"/>
        <v>4.219638214887947</v>
      </c>
    </row>
    <row r="17" spans="1:13" ht="22.5" customHeight="1">
      <c r="A17" s="8" t="s">
        <v>41</v>
      </c>
      <c r="B17" s="109">
        <v>2875933.978</v>
      </c>
      <c r="C17" s="12">
        <v>3161336.492</v>
      </c>
      <c r="D17" s="51">
        <f t="shared" si="0"/>
        <v>9.923820094036943</v>
      </c>
      <c r="E17" s="9">
        <f t="shared" si="1"/>
        <v>28.527079442957703</v>
      </c>
      <c r="F17" s="110">
        <v>13604250.396</v>
      </c>
      <c r="G17" s="110">
        <v>14811236.118</v>
      </c>
      <c r="H17" s="111">
        <f t="shared" si="2"/>
        <v>8.872122218177386</v>
      </c>
      <c r="I17" s="9">
        <f t="shared" si="3"/>
        <v>27.291129046912744</v>
      </c>
      <c r="J17" s="112">
        <v>32806983.956999995</v>
      </c>
      <c r="K17" s="113">
        <v>34458859.233</v>
      </c>
      <c r="L17" s="10">
        <f t="shared" si="4"/>
        <v>5.035133001452116</v>
      </c>
      <c r="M17" s="11">
        <f t="shared" si="5"/>
        <v>28.170454193868306</v>
      </c>
    </row>
    <row r="18" spans="1:13" ht="22.5" customHeight="1">
      <c r="A18" s="8" t="s">
        <v>42</v>
      </c>
      <c r="B18" s="109">
        <v>1192501.187</v>
      </c>
      <c r="C18" s="12">
        <v>1500779.693</v>
      </c>
      <c r="D18" s="51">
        <f t="shared" si="0"/>
        <v>25.851421311834727</v>
      </c>
      <c r="E18" s="9">
        <f t="shared" si="1"/>
        <v>13.542646167824856</v>
      </c>
      <c r="F18" s="110">
        <v>6404779.634</v>
      </c>
      <c r="G18" s="110">
        <v>7640950.703</v>
      </c>
      <c r="H18" s="111">
        <f t="shared" si="2"/>
        <v>19.30075880265641</v>
      </c>
      <c r="I18" s="9">
        <f t="shared" si="3"/>
        <v>14.079187585379604</v>
      </c>
      <c r="J18" s="112">
        <v>15254938.77</v>
      </c>
      <c r="K18" s="113">
        <v>17597875.828</v>
      </c>
      <c r="L18" s="10">
        <f t="shared" si="4"/>
        <v>15.358547768199282</v>
      </c>
      <c r="M18" s="11">
        <f t="shared" si="5"/>
        <v>14.38643547570791</v>
      </c>
    </row>
    <row r="19" spans="1:13" ht="22.5" customHeight="1">
      <c r="A19" s="13" t="s">
        <v>43</v>
      </c>
      <c r="B19" s="109">
        <v>77086.538</v>
      </c>
      <c r="C19" s="12">
        <v>113104.83</v>
      </c>
      <c r="D19" s="51">
        <f t="shared" si="0"/>
        <v>46.72449033837789</v>
      </c>
      <c r="E19" s="9">
        <f t="shared" si="1"/>
        <v>1.0206286103859095</v>
      </c>
      <c r="F19" s="110">
        <v>458755.55600000004</v>
      </c>
      <c r="G19" s="110">
        <v>555720.0009999999</v>
      </c>
      <c r="H19" s="111">
        <f t="shared" si="2"/>
        <v>21.136407773555092</v>
      </c>
      <c r="I19" s="9">
        <f t="shared" si="3"/>
        <v>1.0239676243369085</v>
      </c>
      <c r="J19" s="112">
        <v>1214046.188</v>
      </c>
      <c r="K19" s="113">
        <v>1467650.9949999999</v>
      </c>
      <c r="L19" s="10">
        <f t="shared" si="4"/>
        <v>20.889222297035026</v>
      </c>
      <c r="M19" s="11">
        <f t="shared" si="5"/>
        <v>1.1998190319556112</v>
      </c>
    </row>
    <row r="20" spans="1:13" ht="22.5" customHeight="1">
      <c r="A20" s="8" t="s">
        <v>44</v>
      </c>
      <c r="B20" s="109">
        <v>687364.511</v>
      </c>
      <c r="C20" s="12">
        <v>921156.156</v>
      </c>
      <c r="D20" s="51">
        <f t="shared" si="0"/>
        <v>34.012760516232106</v>
      </c>
      <c r="E20" s="9">
        <f t="shared" si="1"/>
        <v>8.312273909493575</v>
      </c>
      <c r="F20" s="110">
        <v>3333587.33</v>
      </c>
      <c r="G20" s="110">
        <v>4124065.506</v>
      </c>
      <c r="H20" s="111">
        <f t="shared" si="2"/>
        <v>23.712538408285827</v>
      </c>
      <c r="I20" s="9">
        <f t="shared" si="3"/>
        <v>7.598987891725371</v>
      </c>
      <c r="J20" s="112">
        <v>8449595.529000001</v>
      </c>
      <c r="K20" s="113">
        <v>9381469.329</v>
      </c>
      <c r="L20" s="10">
        <f t="shared" si="4"/>
        <v>11.028620207934202</v>
      </c>
      <c r="M20" s="11">
        <f t="shared" si="5"/>
        <v>7.669442862771361</v>
      </c>
    </row>
    <row r="21" spans="1:13" ht="22.5" customHeight="1" thickBot="1">
      <c r="A21" s="114" t="s">
        <v>45</v>
      </c>
      <c r="B21" s="115">
        <v>1541854.209</v>
      </c>
      <c r="C21" s="116">
        <v>1755536.972</v>
      </c>
      <c r="D21" s="117">
        <f t="shared" si="0"/>
        <v>13.85881763351596</v>
      </c>
      <c r="E21" s="118">
        <f t="shared" si="1"/>
        <v>15.841509688078284</v>
      </c>
      <c r="F21" s="119">
        <v>7919961.682</v>
      </c>
      <c r="G21" s="120">
        <v>8969816.197999999</v>
      </c>
      <c r="H21" s="121">
        <f t="shared" si="2"/>
        <v>13.255802971699262</v>
      </c>
      <c r="I21" s="118">
        <f t="shared" si="3"/>
        <v>16.527750245585963</v>
      </c>
      <c r="J21" s="122">
        <v>19048924.501999997</v>
      </c>
      <c r="K21" s="123">
        <v>19582826.703999996</v>
      </c>
      <c r="L21" s="124">
        <f t="shared" si="4"/>
        <v>2.8027944671834035</v>
      </c>
      <c r="M21" s="125">
        <f t="shared" si="5"/>
        <v>16.0091522160197</v>
      </c>
    </row>
    <row r="22" spans="1:13" ht="24" customHeight="1" thickBot="1">
      <c r="A22" s="126" t="s">
        <v>20</v>
      </c>
      <c r="B22" s="127">
        <v>9103472.994</v>
      </c>
      <c r="C22" s="128">
        <v>11081879.230999999</v>
      </c>
      <c r="D22" s="129">
        <f t="shared" si="0"/>
        <v>21.732433745933488</v>
      </c>
      <c r="E22" s="130">
        <f t="shared" si="1"/>
        <v>100</v>
      </c>
      <c r="F22" s="131">
        <v>44108321.706</v>
      </c>
      <c r="G22" s="132">
        <v>54271247.234</v>
      </c>
      <c r="H22" s="129">
        <f t="shared" si="2"/>
        <v>23.040834778842985</v>
      </c>
      <c r="I22" s="130">
        <f t="shared" si="3"/>
        <v>100</v>
      </c>
      <c r="J22" s="127">
        <v>105372569.83399999</v>
      </c>
      <c r="K22" s="133">
        <v>122322696.66600001</v>
      </c>
      <c r="L22" s="134">
        <f t="shared" si="4"/>
        <v>16.085900589406346</v>
      </c>
      <c r="M22" s="130">
        <f t="shared" si="5"/>
        <v>100</v>
      </c>
    </row>
  </sheetData>
  <sheetProtection/>
  <mergeCells count="4">
    <mergeCell ref="B7:E7"/>
    <mergeCell ref="F7:I7"/>
    <mergeCell ref="A6:M6"/>
    <mergeCell ref="J7:M7"/>
  </mergeCells>
  <printOptions/>
  <pageMargins left="0.4" right="0.2362204724409449" top="0.7" bottom="0.35433070866141736" header="0.54" footer="0.5118110236220472"/>
  <pageSetup horizontalDpi="600" verticalDpi="600" orientation="landscape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7:N61"/>
  <sheetViews>
    <sheetView zoomScalePageLayoutView="0" workbookViewId="0" topLeftCell="C1">
      <selection activeCell="C1" sqref="C1"/>
    </sheetView>
  </sheetViews>
  <sheetFormatPr defaultColWidth="9.140625" defaultRowHeight="12.75"/>
  <cols>
    <col min="1" max="2" width="0" style="0" hidden="1" customWidth="1"/>
    <col min="10" max="10" width="11.57421875" style="0" bestFit="1" customWidth="1"/>
    <col min="11" max="11" width="12.140625" style="0" customWidth="1"/>
  </cols>
  <sheetData>
    <row r="7" ht="12.75">
      <c r="I7" s="15"/>
    </row>
    <row r="8" ht="12.75">
      <c r="I8" s="15"/>
    </row>
    <row r="9" ht="12.75">
      <c r="I9" s="15"/>
    </row>
    <row r="10" ht="12.75">
      <c r="I10" s="15"/>
    </row>
    <row r="17" ht="12.75" customHeight="1"/>
    <row r="25" spans="8:9" ht="12.75">
      <c r="H25" s="15"/>
      <c r="I25" s="15"/>
    </row>
    <row r="26" spans="8:9" ht="12.75">
      <c r="H26" s="15"/>
      <c r="I26" s="15"/>
    </row>
    <row r="27" spans="8:14" ht="12.75">
      <c r="H27" s="184"/>
      <c r="I27" s="184"/>
      <c r="N27" t="s">
        <v>77</v>
      </c>
    </row>
    <row r="28" spans="8:9" ht="12.75">
      <c r="H28" s="184"/>
      <c r="I28" s="184"/>
    </row>
    <row r="29" ht="12.75" customHeight="1"/>
    <row r="30" ht="12.75" customHeight="1"/>
    <row r="31" ht="9.75" customHeight="1"/>
    <row r="38" spans="8:9" ht="12.75">
      <c r="H38" s="15"/>
      <c r="I38" s="15"/>
    </row>
    <row r="39" spans="8:9" ht="12.75">
      <c r="H39" s="15"/>
      <c r="I39" s="15"/>
    </row>
    <row r="40" spans="8:9" ht="12.75">
      <c r="H40" s="184"/>
      <c r="I40" s="184"/>
    </row>
    <row r="41" spans="8:9" ht="12.75">
      <c r="H41" s="184"/>
      <c r="I41" s="184"/>
    </row>
    <row r="42" ht="12.75" customHeight="1"/>
    <row r="43" ht="13.5" customHeight="1"/>
    <row r="44" ht="12.75" customHeight="1"/>
    <row r="50" spans="8:9" ht="12.75">
      <c r="H50" s="15"/>
      <c r="I50" s="15"/>
    </row>
    <row r="51" spans="8:9" ht="12.75">
      <c r="H51" s="15"/>
      <c r="I51" s="15"/>
    </row>
    <row r="52" spans="8:9" ht="12.75">
      <c r="H52" s="184"/>
      <c r="I52" s="184"/>
    </row>
    <row r="53" spans="8:9" ht="12.75">
      <c r="H53" s="184"/>
      <c r="I53" s="184"/>
    </row>
    <row r="56" ht="15.75" customHeight="1"/>
    <row r="57" ht="12.75" customHeight="1"/>
    <row r="58" ht="12.75" customHeight="1"/>
    <row r="59" ht="12.75" customHeight="1"/>
    <row r="61" ht="12.75">
      <c r="C61" s="14"/>
    </row>
  </sheetData>
  <sheetProtection/>
  <mergeCells count="3">
    <mergeCell ref="H27:I28"/>
    <mergeCell ref="H40:I41"/>
    <mergeCell ref="H52:I53"/>
  </mergeCells>
  <printOptions/>
  <pageMargins left="0.7480314960629921" right="0.7480314960629921" top="0" bottom="0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6">
      <selection activeCell="O32" sqref="O32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8"/>
  <sheetViews>
    <sheetView zoomScalePageLayoutView="0" workbookViewId="0" topLeftCell="A1">
      <selection activeCell="E28" sqref="E28"/>
    </sheetView>
  </sheetViews>
  <sheetFormatPr defaultColWidth="9.140625" defaultRowHeight="12.75"/>
  <cols>
    <col min="1" max="1" width="3.140625" style="0" bestFit="1" customWidth="1"/>
    <col min="2" max="2" width="28.00390625" style="0" customWidth="1"/>
    <col min="3" max="3" width="11.7109375" style="0" bestFit="1" customWidth="1"/>
    <col min="4" max="4" width="14.8515625" style="0" customWidth="1"/>
    <col min="5" max="7" width="13.421875" style="0" customWidth="1"/>
    <col min="8" max="14" width="13.421875" style="0" hidden="1" customWidth="1"/>
    <col min="15" max="15" width="13.8515625" style="0" customWidth="1"/>
  </cols>
  <sheetData>
    <row r="1" spans="3:14" ht="12.75"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3" ht="12.75">
      <c r="B3" s="15" t="s">
        <v>150</v>
      </c>
    </row>
    <row r="4" spans="2:16" s="28" customFormat="1" ht="12.75">
      <c r="B4" s="66" t="s">
        <v>63</v>
      </c>
      <c r="C4" s="66" t="s">
        <v>21</v>
      </c>
      <c r="D4" s="66" t="s">
        <v>22</v>
      </c>
      <c r="E4" s="66" t="s">
        <v>23</v>
      </c>
      <c r="F4" s="66" t="s">
        <v>24</v>
      </c>
      <c r="G4" s="66" t="s">
        <v>25</v>
      </c>
      <c r="H4" s="66" t="s">
        <v>26</v>
      </c>
      <c r="I4" s="66" t="s">
        <v>27</v>
      </c>
      <c r="J4" s="66" t="s">
        <v>132</v>
      </c>
      <c r="K4" s="66" t="s">
        <v>29</v>
      </c>
      <c r="L4" s="66" t="s">
        <v>0</v>
      </c>
      <c r="M4" s="66" t="s">
        <v>30</v>
      </c>
      <c r="N4" s="66" t="s">
        <v>31</v>
      </c>
      <c r="O4" s="35" t="s">
        <v>89</v>
      </c>
      <c r="P4" s="35" t="s">
        <v>64</v>
      </c>
    </row>
    <row r="5" spans="1:16" ht="12.75">
      <c r="A5" s="68" t="s">
        <v>91</v>
      </c>
      <c r="B5" s="29" t="s">
        <v>144</v>
      </c>
      <c r="C5" s="30">
        <v>997331.029</v>
      </c>
      <c r="D5" s="30">
        <v>1095236.191</v>
      </c>
      <c r="E5" s="30">
        <v>1257069.453</v>
      </c>
      <c r="F5" s="30">
        <v>1251333.223</v>
      </c>
      <c r="G5" s="30">
        <v>1126130.763</v>
      </c>
      <c r="H5" s="30"/>
      <c r="I5" s="30"/>
      <c r="J5" s="30"/>
      <c r="K5" s="30"/>
      <c r="L5" s="30"/>
      <c r="M5" s="30"/>
      <c r="N5" s="30"/>
      <c r="O5" s="30">
        <v>5727100.659000001</v>
      </c>
      <c r="P5" s="69">
        <f aca="true" t="shared" si="0" ref="P5:P24">O5/O$26*100</f>
        <v>10.55273455164752</v>
      </c>
    </row>
    <row r="6" spans="1:16" ht="12.75">
      <c r="A6" s="68" t="s">
        <v>92</v>
      </c>
      <c r="B6" s="29" t="s">
        <v>65</v>
      </c>
      <c r="C6" s="30">
        <v>686428.798</v>
      </c>
      <c r="D6" s="30">
        <v>649922.867</v>
      </c>
      <c r="E6" s="30">
        <v>822763.4</v>
      </c>
      <c r="F6" s="30">
        <v>804981.257</v>
      </c>
      <c r="G6" s="30">
        <v>718417.883</v>
      </c>
      <c r="H6" s="30"/>
      <c r="I6" s="30"/>
      <c r="J6" s="30"/>
      <c r="K6" s="30"/>
      <c r="L6" s="30"/>
      <c r="M6" s="30"/>
      <c r="N6" s="30"/>
      <c r="O6" s="30">
        <v>3682514.2049999996</v>
      </c>
      <c r="P6" s="69">
        <f t="shared" si="0"/>
        <v>6.785387092327041</v>
      </c>
    </row>
    <row r="7" spans="1:16" ht="12.75">
      <c r="A7" s="68" t="s">
        <v>93</v>
      </c>
      <c r="B7" s="29" t="s">
        <v>69</v>
      </c>
      <c r="C7" s="30">
        <v>598734.809</v>
      </c>
      <c r="D7" s="30">
        <v>522518.866</v>
      </c>
      <c r="E7" s="30">
        <v>638256.821</v>
      </c>
      <c r="F7" s="30">
        <v>620953.827</v>
      </c>
      <c r="G7" s="30">
        <v>643224.575</v>
      </c>
      <c r="H7" s="30"/>
      <c r="I7" s="30"/>
      <c r="J7" s="30"/>
      <c r="K7" s="30"/>
      <c r="L7" s="30"/>
      <c r="M7" s="30"/>
      <c r="N7" s="30"/>
      <c r="O7" s="30">
        <v>3023688.898</v>
      </c>
      <c r="P7" s="69">
        <f t="shared" si="0"/>
        <v>5.571438011520658</v>
      </c>
    </row>
    <row r="8" spans="1:16" ht="12.75">
      <c r="A8" s="68" t="s">
        <v>94</v>
      </c>
      <c r="B8" s="29" t="s">
        <v>66</v>
      </c>
      <c r="C8" s="30">
        <v>530230.842</v>
      </c>
      <c r="D8" s="30">
        <v>525519.005</v>
      </c>
      <c r="E8" s="30">
        <v>616844.832</v>
      </c>
      <c r="F8" s="30">
        <v>642235.877</v>
      </c>
      <c r="G8" s="30">
        <v>617790.846</v>
      </c>
      <c r="H8" s="30"/>
      <c r="I8" s="30"/>
      <c r="J8" s="30"/>
      <c r="K8" s="30"/>
      <c r="L8" s="30"/>
      <c r="M8" s="30"/>
      <c r="N8" s="30"/>
      <c r="O8" s="30">
        <v>2932621.402</v>
      </c>
      <c r="P8" s="69">
        <f t="shared" si="0"/>
        <v>5.403637379265135</v>
      </c>
    </row>
    <row r="9" spans="1:16" ht="12.75">
      <c r="A9" s="68" t="s">
        <v>95</v>
      </c>
      <c r="B9" s="29" t="s">
        <v>136</v>
      </c>
      <c r="C9" s="30">
        <v>570356.123</v>
      </c>
      <c r="D9" s="30">
        <v>603335.046</v>
      </c>
      <c r="E9" s="30">
        <v>640381.137</v>
      </c>
      <c r="F9" s="30">
        <v>647182.226</v>
      </c>
      <c r="G9" s="30">
        <v>614693.278</v>
      </c>
      <c r="H9" s="30"/>
      <c r="I9" s="30"/>
      <c r="J9" s="30"/>
      <c r="K9" s="30"/>
      <c r="L9" s="30"/>
      <c r="M9" s="30"/>
      <c r="N9" s="30"/>
      <c r="O9" s="30">
        <v>3075947.8099999996</v>
      </c>
      <c r="P9" s="69">
        <f t="shared" si="0"/>
        <v>5.667730090031147</v>
      </c>
    </row>
    <row r="10" spans="1:16" ht="12.75">
      <c r="A10" s="68" t="s">
        <v>96</v>
      </c>
      <c r="B10" s="29" t="s">
        <v>145</v>
      </c>
      <c r="C10" s="30">
        <v>430728.984</v>
      </c>
      <c r="D10" s="30">
        <v>484739.619</v>
      </c>
      <c r="E10" s="30">
        <v>516650.097</v>
      </c>
      <c r="F10" s="30">
        <v>501526.165</v>
      </c>
      <c r="G10" s="30">
        <v>471296.676</v>
      </c>
      <c r="H10" s="30"/>
      <c r="I10" s="30"/>
      <c r="J10" s="30"/>
      <c r="K10" s="30"/>
      <c r="L10" s="30"/>
      <c r="M10" s="30"/>
      <c r="N10" s="30"/>
      <c r="O10" s="30">
        <v>2404941.541</v>
      </c>
      <c r="P10" s="69">
        <f t="shared" si="0"/>
        <v>4.431336413569247</v>
      </c>
    </row>
    <row r="11" spans="1:16" ht="12.75">
      <c r="A11" s="68" t="s">
        <v>97</v>
      </c>
      <c r="B11" s="29" t="s">
        <v>161</v>
      </c>
      <c r="C11" s="30">
        <v>308487.961</v>
      </c>
      <c r="D11" s="30">
        <v>365935.13</v>
      </c>
      <c r="E11" s="30">
        <v>424164.129</v>
      </c>
      <c r="F11" s="30">
        <v>406525.693</v>
      </c>
      <c r="G11" s="30">
        <v>368564.368</v>
      </c>
      <c r="H11" s="30"/>
      <c r="I11" s="30"/>
      <c r="J11" s="30"/>
      <c r="K11" s="30"/>
      <c r="L11" s="30"/>
      <c r="M11" s="30"/>
      <c r="N11" s="30"/>
      <c r="O11" s="30">
        <v>1873677.281</v>
      </c>
      <c r="P11" s="69">
        <f t="shared" si="0"/>
        <v>3.4524308474958962</v>
      </c>
    </row>
    <row r="12" spans="1:16" ht="12.75">
      <c r="A12" s="68" t="s">
        <v>98</v>
      </c>
      <c r="B12" s="29" t="s">
        <v>67</v>
      </c>
      <c r="C12" s="30">
        <v>292406.477</v>
      </c>
      <c r="D12" s="30">
        <v>339846.239</v>
      </c>
      <c r="E12" s="30">
        <v>377212.904</v>
      </c>
      <c r="F12" s="30">
        <v>360151.692</v>
      </c>
      <c r="G12" s="30">
        <v>347640.702</v>
      </c>
      <c r="H12" s="30"/>
      <c r="I12" s="30"/>
      <c r="J12" s="30"/>
      <c r="K12" s="30"/>
      <c r="L12" s="30"/>
      <c r="M12" s="30"/>
      <c r="N12" s="30"/>
      <c r="O12" s="30">
        <v>1717258.014</v>
      </c>
      <c r="P12" s="69">
        <f t="shared" si="0"/>
        <v>3.164213283025413</v>
      </c>
    </row>
    <row r="13" spans="1:16" ht="12.75">
      <c r="A13" s="68" t="s">
        <v>99</v>
      </c>
      <c r="B13" s="29" t="s">
        <v>148</v>
      </c>
      <c r="C13" s="30">
        <v>207843.959</v>
      </c>
      <c r="D13" s="30">
        <v>99197.066</v>
      </c>
      <c r="E13" s="30">
        <v>179364.632</v>
      </c>
      <c r="F13" s="30">
        <v>231660.747</v>
      </c>
      <c r="G13" s="30">
        <v>276059.707</v>
      </c>
      <c r="H13" s="30"/>
      <c r="I13" s="30"/>
      <c r="J13" s="30"/>
      <c r="K13" s="30"/>
      <c r="L13" s="30"/>
      <c r="M13" s="30"/>
      <c r="N13" s="30"/>
      <c r="O13" s="30">
        <v>994126.111</v>
      </c>
      <c r="P13" s="69">
        <f t="shared" si="0"/>
        <v>1.8317731056042674</v>
      </c>
    </row>
    <row r="14" spans="1:16" ht="12.75">
      <c r="A14" s="68" t="s">
        <v>100</v>
      </c>
      <c r="B14" s="29" t="s">
        <v>162</v>
      </c>
      <c r="C14" s="30">
        <v>286321.529</v>
      </c>
      <c r="D14" s="30">
        <v>330653.592</v>
      </c>
      <c r="E14" s="30">
        <v>236928.862</v>
      </c>
      <c r="F14" s="30">
        <v>288725.982</v>
      </c>
      <c r="G14" s="30">
        <v>261661.841</v>
      </c>
      <c r="H14" s="30"/>
      <c r="I14" s="30"/>
      <c r="J14" s="30"/>
      <c r="K14" s="30"/>
      <c r="L14" s="30"/>
      <c r="M14" s="30"/>
      <c r="N14" s="30"/>
      <c r="O14" s="30">
        <v>1404291.806</v>
      </c>
      <c r="P14" s="69">
        <f t="shared" si="0"/>
        <v>2.5875429024429333</v>
      </c>
    </row>
    <row r="15" spans="1:16" ht="12.75">
      <c r="A15" s="68" t="s">
        <v>101</v>
      </c>
      <c r="B15" s="29" t="s">
        <v>146</v>
      </c>
      <c r="C15" s="30">
        <v>205745.719</v>
      </c>
      <c r="D15" s="30">
        <v>199673.934</v>
      </c>
      <c r="E15" s="30">
        <v>274867.088</v>
      </c>
      <c r="F15" s="30">
        <v>262531.877</v>
      </c>
      <c r="G15" s="30">
        <v>260072.532</v>
      </c>
      <c r="H15" s="30"/>
      <c r="I15" s="30"/>
      <c r="J15" s="30"/>
      <c r="K15" s="30"/>
      <c r="L15" s="30"/>
      <c r="M15" s="30"/>
      <c r="N15" s="30"/>
      <c r="O15" s="30">
        <v>1202891.15</v>
      </c>
      <c r="P15" s="69">
        <f t="shared" si="0"/>
        <v>2.2164427965008846</v>
      </c>
    </row>
    <row r="16" spans="1:16" ht="12.75">
      <c r="A16" s="68" t="s">
        <v>102</v>
      </c>
      <c r="B16" s="29" t="s">
        <v>68</v>
      </c>
      <c r="C16" s="30">
        <v>247667.026</v>
      </c>
      <c r="D16" s="30">
        <v>244783.644</v>
      </c>
      <c r="E16" s="30">
        <v>290545.114</v>
      </c>
      <c r="F16" s="30">
        <v>331508.392</v>
      </c>
      <c r="G16" s="30">
        <v>251340.918</v>
      </c>
      <c r="H16" s="30"/>
      <c r="I16" s="30"/>
      <c r="J16" s="30"/>
      <c r="K16" s="30"/>
      <c r="L16" s="30"/>
      <c r="M16" s="30"/>
      <c r="N16" s="30"/>
      <c r="O16" s="30">
        <v>1365845.094</v>
      </c>
      <c r="P16" s="69">
        <f t="shared" si="0"/>
        <v>2.5167011327104483</v>
      </c>
    </row>
    <row r="17" spans="1:16" ht="12.75">
      <c r="A17" s="68" t="s">
        <v>103</v>
      </c>
      <c r="B17" s="29" t="s">
        <v>147</v>
      </c>
      <c r="C17" s="30">
        <v>140561.842</v>
      </c>
      <c r="D17" s="30">
        <v>251735.911</v>
      </c>
      <c r="E17" s="30">
        <v>184678.067</v>
      </c>
      <c r="F17" s="30">
        <v>216183.569</v>
      </c>
      <c r="G17" s="30">
        <v>240178.995</v>
      </c>
      <c r="H17" s="30"/>
      <c r="I17" s="30"/>
      <c r="J17" s="30"/>
      <c r="K17" s="30"/>
      <c r="L17" s="30"/>
      <c r="M17" s="30"/>
      <c r="N17" s="30"/>
      <c r="O17" s="30">
        <v>1033338.3840000001</v>
      </c>
      <c r="P17" s="69">
        <f t="shared" si="0"/>
        <v>1.9040254952118196</v>
      </c>
    </row>
    <row r="18" spans="1:16" ht="12.75">
      <c r="A18" s="68" t="s">
        <v>104</v>
      </c>
      <c r="B18" s="29" t="s">
        <v>163</v>
      </c>
      <c r="C18" s="30">
        <v>270994.166</v>
      </c>
      <c r="D18" s="30">
        <v>377277.438</v>
      </c>
      <c r="E18" s="30">
        <v>231535.151</v>
      </c>
      <c r="F18" s="30">
        <v>270348.954</v>
      </c>
      <c r="G18" s="30">
        <v>204428.339</v>
      </c>
      <c r="H18" s="30"/>
      <c r="I18" s="30"/>
      <c r="J18" s="30"/>
      <c r="K18" s="30"/>
      <c r="L18" s="30"/>
      <c r="M18" s="30"/>
      <c r="N18" s="30"/>
      <c r="O18" s="30">
        <v>1354584.0480000002</v>
      </c>
      <c r="P18" s="69">
        <f t="shared" si="0"/>
        <v>2.4959515708837072</v>
      </c>
    </row>
    <row r="19" spans="1:16" ht="12.75">
      <c r="A19" s="68" t="s">
        <v>105</v>
      </c>
      <c r="B19" s="29" t="s">
        <v>143</v>
      </c>
      <c r="C19" s="30">
        <v>176962.326</v>
      </c>
      <c r="D19" s="30">
        <v>186617.981</v>
      </c>
      <c r="E19" s="30">
        <v>227697.74</v>
      </c>
      <c r="F19" s="30">
        <v>196191.253</v>
      </c>
      <c r="G19" s="30">
        <v>201837.206</v>
      </c>
      <c r="H19" s="30"/>
      <c r="I19" s="30"/>
      <c r="J19" s="30"/>
      <c r="K19" s="30"/>
      <c r="L19" s="30"/>
      <c r="M19" s="30"/>
      <c r="N19" s="30"/>
      <c r="O19" s="30">
        <v>989306.506</v>
      </c>
      <c r="P19" s="69">
        <f t="shared" si="0"/>
        <v>1.8228925192068783</v>
      </c>
    </row>
    <row r="20" spans="1:16" ht="12.75">
      <c r="A20" s="68" t="s">
        <v>106</v>
      </c>
      <c r="B20" s="29" t="s">
        <v>70</v>
      </c>
      <c r="C20" s="30">
        <v>186202.367</v>
      </c>
      <c r="D20" s="30">
        <v>208510.326</v>
      </c>
      <c r="E20" s="30">
        <v>263423.649</v>
      </c>
      <c r="F20" s="30">
        <v>215486.253</v>
      </c>
      <c r="G20" s="30">
        <v>199573.537</v>
      </c>
      <c r="H20" s="30"/>
      <c r="I20" s="30"/>
      <c r="J20" s="30"/>
      <c r="K20" s="30"/>
      <c r="L20" s="30"/>
      <c r="M20" s="30"/>
      <c r="N20" s="30"/>
      <c r="O20" s="30">
        <v>1073196.132</v>
      </c>
      <c r="P20" s="69">
        <f t="shared" si="0"/>
        <v>1.9774672346737379</v>
      </c>
    </row>
    <row r="21" spans="1:16" ht="12.75">
      <c r="A21" s="68" t="s">
        <v>107</v>
      </c>
      <c r="B21" s="29" t="s">
        <v>129</v>
      </c>
      <c r="C21" s="30">
        <v>171852.878</v>
      </c>
      <c r="D21" s="30">
        <v>134782.925</v>
      </c>
      <c r="E21" s="30">
        <v>171602.731</v>
      </c>
      <c r="F21" s="30">
        <v>216087.414</v>
      </c>
      <c r="G21" s="30">
        <v>191439.668</v>
      </c>
      <c r="H21" s="30"/>
      <c r="I21" s="30"/>
      <c r="J21" s="30"/>
      <c r="K21" s="30"/>
      <c r="L21" s="30"/>
      <c r="M21" s="30"/>
      <c r="N21" s="30"/>
      <c r="O21" s="30">
        <v>885765.6159999999</v>
      </c>
      <c r="P21" s="69">
        <f t="shared" si="0"/>
        <v>1.6321084571711817</v>
      </c>
    </row>
    <row r="22" spans="1:16" ht="12.75">
      <c r="A22" s="68" t="s">
        <v>108</v>
      </c>
      <c r="B22" s="29" t="s">
        <v>149</v>
      </c>
      <c r="C22" s="30">
        <v>144963.977</v>
      </c>
      <c r="D22" s="30">
        <v>124637.131</v>
      </c>
      <c r="E22" s="30">
        <v>171095.04</v>
      </c>
      <c r="F22" s="30">
        <v>166171.891</v>
      </c>
      <c r="G22" s="30">
        <v>167412.305</v>
      </c>
      <c r="H22" s="30"/>
      <c r="I22" s="30"/>
      <c r="J22" s="30"/>
      <c r="K22" s="30"/>
      <c r="L22" s="30"/>
      <c r="M22" s="30"/>
      <c r="N22" s="30"/>
      <c r="O22" s="30">
        <v>774280.344</v>
      </c>
      <c r="P22" s="69">
        <f t="shared" si="0"/>
        <v>1.4266861061626623</v>
      </c>
    </row>
    <row r="23" spans="1:16" ht="12.75">
      <c r="A23" s="68" t="s">
        <v>109</v>
      </c>
      <c r="B23" s="29" t="s">
        <v>159</v>
      </c>
      <c r="C23" s="30">
        <v>129677.347</v>
      </c>
      <c r="D23" s="30">
        <v>142847.32</v>
      </c>
      <c r="E23" s="30">
        <v>165923.917</v>
      </c>
      <c r="F23" s="30">
        <v>154750.769</v>
      </c>
      <c r="G23" s="30">
        <v>145987.164</v>
      </c>
      <c r="H23" s="30"/>
      <c r="I23" s="30"/>
      <c r="J23" s="30"/>
      <c r="K23" s="30"/>
      <c r="L23" s="30"/>
      <c r="M23" s="30"/>
      <c r="N23" s="30"/>
      <c r="O23" s="30">
        <v>739186.517</v>
      </c>
      <c r="P23" s="69">
        <f t="shared" si="0"/>
        <v>1.3620223499651058</v>
      </c>
    </row>
    <row r="24" spans="1:16" ht="12.75">
      <c r="A24" s="68" t="s">
        <v>110</v>
      </c>
      <c r="B24" s="29" t="s">
        <v>160</v>
      </c>
      <c r="C24" s="30">
        <v>114449.885</v>
      </c>
      <c r="D24" s="30">
        <v>121244.077</v>
      </c>
      <c r="E24" s="30">
        <v>132617.281</v>
      </c>
      <c r="F24" s="30">
        <v>144429.253</v>
      </c>
      <c r="G24" s="30">
        <v>143697.283</v>
      </c>
      <c r="H24" s="30"/>
      <c r="I24" s="30"/>
      <c r="J24" s="30"/>
      <c r="K24" s="30"/>
      <c r="L24" s="30"/>
      <c r="M24" s="30"/>
      <c r="N24" s="30"/>
      <c r="O24" s="30">
        <v>656437.7790000001</v>
      </c>
      <c r="P24" s="69">
        <f t="shared" si="0"/>
        <v>1.2095498305192367</v>
      </c>
    </row>
    <row r="25" spans="1:16" ht="12.75">
      <c r="A25" s="27"/>
      <c r="B25" s="185" t="s">
        <v>90</v>
      </c>
      <c r="C25" s="185"/>
      <c r="D25" s="136"/>
      <c r="E25" s="136"/>
      <c r="F25" s="136"/>
      <c r="G25" s="136"/>
      <c r="H25" s="136"/>
      <c r="I25" s="136"/>
      <c r="J25" s="136"/>
      <c r="K25" s="136"/>
      <c r="L25" s="136"/>
      <c r="M25" s="136"/>
      <c r="N25" s="136"/>
      <c r="O25" s="67">
        <f>SUM(O5:O24)</f>
        <v>36910999.29699999</v>
      </c>
      <c r="P25" s="38">
        <f>SUM(P5:P24)</f>
        <v>68.01207116993493</v>
      </c>
    </row>
    <row r="26" spans="1:16" ht="13.5" customHeight="1">
      <c r="A26" s="27"/>
      <c r="B26" s="186" t="s">
        <v>113</v>
      </c>
      <c r="C26" s="186"/>
      <c r="D26" s="135"/>
      <c r="E26" s="135"/>
      <c r="F26" s="135"/>
      <c r="G26" s="135"/>
      <c r="H26" s="135"/>
      <c r="I26" s="135"/>
      <c r="J26" s="135"/>
      <c r="K26" s="135"/>
      <c r="L26" s="135"/>
      <c r="M26" s="135"/>
      <c r="N26" s="135"/>
      <c r="O26" s="67">
        <v>54271247.23899997</v>
      </c>
      <c r="P26" s="30">
        <f>O26/O$26*100</f>
        <v>100</v>
      </c>
    </row>
    <row r="28" ht="12.75">
      <c r="B28" s="15" t="s">
        <v>130</v>
      </c>
    </row>
  </sheetData>
  <sheetProtection/>
  <mergeCells count="2">
    <mergeCell ref="B25:C25"/>
    <mergeCell ref="B26:C26"/>
  </mergeCells>
  <printOptions/>
  <pageMargins left="0.31" right="0.36" top="0.984251968503937" bottom="0.984251968503937" header="0.5118110236220472" footer="0.5118110236220472"/>
  <pageSetup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12"/>
  <sheetViews>
    <sheetView zoomScalePageLayoutView="0" workbookViewId="0" topLeftCell="A1">
      <selection activeCell="J28" sqref="J28"/>
    </sheetView>
  </sheetViews>
  <sheetFormatPr defaultColWidth="9.140625" defaultRowHeight="12.75"/>
  <cols>
    <col min="5" max="5" width="10.57421875" style="0" customWidth="1"/>
  </cols>
  <sheetData>
    <row r="1" ht="15">
      <c r="B1" s="37" t="s">
        <v>2</v>
      </c>
    </row>
    <row r="2" ht="15">
      <c r="B2" s="37" t="s">
        <v>71</v>
      </c>
    </row>
    <row r="13" ht="12.75" customHeight="1"/>
    <row r="30" ht="12.75" customHeight="1"/>
    <row r="46" ht="12.75" customHeight="1"/>
    <row r="60" ht="12.75" customHeight="1"/>
    <row r="80" ht="12.75" customHeight="1"/>
    <row r="84" ht="3.75" customHeight="1"/>
    <row r="95" ht="12.75" customHeight="1"/>
    <row r="105" ht="3.75" customHeight="1"/>
    <row r="112" ht="12.75">
      <c r="A112" s="14"/>
    </row>
    <row r="113" ht="12.75" customHeight="1"/>
    <row r="127" ht="12.75" customHeight="1"/>
  </sheetData>
  <sheetProtection/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1:A61"/>
  <sheetViews>
    <sheetView zoomScalePageLayoutView="0" workbookViewId="0" topLeftCell="A1">
      <selection activeCell="J1" sqref="J1"/>
    </sheetView>
  </sheetViews>
  <sheetFormatPr defaultColWidth="9.140625" defaultRowHeight="12.75"/>
  <cols>
    <col min="4" max="4" width="18.57421875" style="0" customWidth="1"/>
    <col min="7" max="7" width="8.00390625" style="0" customWidth="1"/>
    <col min="8" max="8" width="10.421875" style="0" bestFit="1" customWidth="1"/>
    <col min="11" max="11" width="9.00390625" style="0" customWidth="1"/>
    <col min="12" max="12" width="9.421875" style="0" customWidth="1"/>
  </cols>
  <sheetData>
    <row r="12" ht="12.75" customHeight="1"/>
    <row r="14" ht="12.75" customHeight="1"/>
    <row r="25" ht="12.75" customHeight="1"/>
    <row r="29" ht="12.75" customHeight="1"/>
    <row r="43" ht="12.75" customHeight="1"/>
    <row r="45" ht="12.75" customHeight="1"/>
    <row r="59" ht="12.75" customHeight="1"/>
    <row r="61" ht="12.75" customHeight="1">
      <c r="A61" s="14"/>
    </row>
    <row r="76" ht="12.75" customHeight="1"/>
  </sheetData>
  <sheetProtection/>
  <printOptions/>
  <pageMargins left="0.15748031496062992" right="0.15748031496062992" top="0.1968503937007874" bottom="0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Serbülent Sengün</dc:creator>
  <cp:keywords/>
  <dc:description/>
  <cp:lastModifiedBy> </cp:lastModifiedBy>
  <cp:lastPrinted>2011-06-01T04:50:00Z</cp:lastPrinted>
  <dcterms:created xsi:type="dcterms:W3CDTF">2002-11-01T09:35:27Z</dcterms:created>
  <dcterms:modified xsi:type="dcterms:W3CDTF">2011-06-01T05:59:29Z</dcterms:modified>
  <cp:category/>
  <cp:version/>
  <cp:contentType/>
  <cp:contentStatus/>
</cp:coreProperties>
</file>