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<sst xmlns="http://schemas.openxmlformats.org/spreadsheetml/2006/main" count="325" uniqueCount="169">
  <si>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</si>
  <si>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</si>
  <si>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</si>
  <si>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</si>
  <si>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</si>
  <si>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</si>
  <si>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</si>
  <si>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</si>
  <si>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</si>
  <si>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</si>
  <si>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</si>
  <si>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</si>
  <si>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</si>
  <si>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</si>
  <si>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</si>
  <si>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</si>
  <si>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</si>
  <si>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</si>
  <si>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</si>
  <si>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</si>
  <si>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</si>
  <si>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</si>
  <si>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</si>
  <si>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</si>
  <si>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</si>
  <si>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</si>
  <si>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</si>
  <si>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</si>
  <si>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</si>
  <si>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</si>
  <si>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</si>
  <si>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</si>
  <si>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</si>
  <si>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</si>
  <si>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</si>
  <si>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</si>
  <si>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</si>
  <si>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</si>
  <si>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</si>
  <si>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</si>
  <si>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</si>
  <si>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</si>
  <si>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</si>
  <si>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</si>
  <si>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</si>
  <si>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</si>
  <si>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</si>
  <si>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</si>
  <si>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</si>
  <si>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</si>
  <si>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</si>
  <si>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</si>
  <si>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</si>
  <si>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</si>
  <si>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</si>
  <si>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</si>
  <si>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</si>
  <si>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</si>
  <si>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</si>
  <si>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</si>
  <si>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</si>
  <si>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</si>
  <si>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</si>
  <si>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</si>
  <si>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</si>
  <si>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</si>
  <si>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</si>
  <si>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</si>
  <si>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</si>
  <si>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</si>
  <si>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</si>
  <si>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</si>
  <si>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</si>
  <si>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</si>
  <si>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</si>
  <si>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</si>
  <si>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</si>
  <si>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</si>
  <si>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</si>
  <si>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</si>
  <si>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</si>
  <si>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</si>
  <si>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</si>
  <si>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</si>
  <si>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</si>
  <si>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</si>
  <si>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</si>
  <si>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</si>
  <si>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</si>
  <si>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</si>
  <si>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</si>
  <si>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</si>
  <si>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</si>
  <si>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</si>
  <si>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</si>
  <si>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</si>
  <si>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</si>
  <si>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</si>
  <si>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</si>
  <si>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</si>
  <si>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</si>
  <si>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</si>
  <si>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</si>
  <si>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</si>
  <si>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</si>
  <si>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</si>
  <si>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</si>
  <si>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</si>
  <si>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</si>
  <si>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</si>
  <si>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</si>
  <si>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</si>
  <si>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</si>
  <si>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</si>
  <si>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</si>
  <si>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</si>
  <si>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</si>
  <si>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</si>
  <si>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</si>
  <si>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</si>
  <si>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</si>
  <si>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</si>
  <si>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</si>
  <si>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</si>
  <si>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</si>
  <si>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</si>
  <si>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</si>
  <si>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</si>
  <si>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</si>
  <si>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</si>
  <si>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</si>
  <si>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</si>
  <si>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</si>
  <si>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</si>
  <si>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</si>
  <si>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</si>
  <si>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</si>
  <si>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</si>
  <si>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</si>
  <si>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</si>
  <si>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</si>
  <si>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</si>
  <si>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</si>
  <si>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</si>
  <si>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</si>
  <si>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</si>
  <si>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</si>
  <si>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</si>
  <si>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</si>
  <si>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</si>
  <si>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</si>
  <si>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</si>
  <si>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</si>
  <si>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</si>
  <si>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</si>
  <si>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</si>
  <si>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Mücevher</t>
  </si>
  <si>
    <t>Çimento Cam Seramik ve Toprak Sanayi</t>
  </si>
  <si>
    <t xml:space="preserve">     Mücevher</t>
  </si>
  <si>
    <t xml:space="preserve">     Çimento Cam Seramik ve Toprak</t>
  </si>
  <si>
    <t xml:space="preserve">POLONYA </t>
  </si>
  <si>
    <t>KASIM 2011 İHRACAT RAKAMLARI</t>
  </si>
  <si>
    <t>OCAK-KASIM</t>
  </si>
  <si>
    <t xml:space="preserve"> KASIM 2011 İHRACAT RAKAMLARI - TL</t>
  </si>
  <si>
    <t>KASIM (2011/2010)</t>
  </si>
  <si>
    <t>OCAK-KASIM
(2011/2010)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</si>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</sst>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 Tur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 Tu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0" xfId="0" applyFont="1" applyFill="1" applyBorder="1" applyAlignment="1">
      <alignment/>
    </xf>
    <xf numFmtId="3" fontId="4" fillId="36" borderId="31" xfId="0" applyNumberFormat="1" applyFont="1" applyFill="1" applyBorder="1" applyAlignment="1">
      <alignment horizontal="center"/>
    </xf>
    <xf numFmtId="2" fontId="4" fillId="3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4" xfId="0" applyNumberFormat="1" applyFont="1" applyFill="1" applyBorder="1" applyAlignment="1">
      <alignment/>
    </xf>
    <xf numFmtId="4" fontId="26" fillId="34" borderId="35" xfId="0" applyNumberFormat="1" applyFont="1" applyFill="1" applyBorder="1" applyAlignment="1">
      <alignment/>
    </xf>
    <xf numFmtId="3" fontId="20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5" xfId="50" applyFont="1" applyFill="1" applyBorder="1" applyAlignment="1">
      <alignment wrapText="1"/>
      <protection/>
    </xf>
    <xf numFmtId="0" fontId="3" fillId="0" borderId="26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7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7" xfId="50" applyNumberFormat="1" applyFont="1" applyFill="1" applyBorder="1" applyAlignment="1">
      <alignment horizontal="center"/>
      <protection/>
    </xf>
    <xf numFmtId="0" fontId="2" fillId="0" borderId="27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7" xfId="50" applyNumberFormat="1" applyFont="1" applyFill="1" applyBorder="1" applyAlignment="1">
      <alignment horizontal="center"/>
      <protection/>
    </xf>
    <xf numFmtId="0" fontId="6" fillId="36" borderId="27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7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7" xfId="50" applyFont="1" applyFill="1" applyBorder="1">
      <alignment/>
      <protection/>
    </xf>
    <xf numFmtId="0" fontId="3" fillId="0" borderId="28" xfId="50" applyFont="1" applyFill="1" applyBorder="1">
      <alignment/>
      <protection/>
    </xf>
    <xf numFmtId="3" fontId="3" fillId="0" borderId="29" xfId="50" applyNumberFormat="1" applyFont="1" applyFill="1" applyBorder="1" applyAlignment="1">
      <alignment horizontal="center"/>
      <protection/>
    </xf>
    <xf numFmtId="2" fontId="3" fillId="0" borderId="29" xfId="50" applyNumberFormat="1" applyFont="1" applyFill="1" applyBorder="1" applyAlignment="1">
      <alignment horizontal="center"/>
      <protection/>
    </xf>
    <xf numFmtId="1" fontId="3" fillId="0" borderId="28" xfId="50" applyNumberFormat="1" applyFont="1" applyFill="1" applyBorder="1" applyAlignment="1">
      <alignment horizontal="center"/>
      <protection/>
    </xf>
    <xf numFmtId="3" fontId="3" fillId="0" borderId="28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36" xfId="0" applyNumberFormat="1" applyFont="1" applyFill="1" applyBorder="1" applyAlignment="1">
      <alignment/>
    </xf>
    <xf numFmtId="0" fontId="5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3" fontId="99" fillId="33" borderId="5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7925432.767</c:v>
                </c:pt>
                <c:pt idx="1">
                  <c:v>8509227.065</c:v>
                </c:pt>
                <c:pt idx="2">
                  <c:v>9905571.176</c:v>
                </c:pt>
                <c:pt idx="3">
                  <c:v>10096184.068</c:v>
                </c:pt>
                <c:pt idx="4">
                  <c:v>9308936.731</c:v>
                </c:pt>
                <c:pt idx="5">
                  <c:v>9704202.061</c:v>
                </c:pt>
                <c:pt idx="6">
                  <c:v>9778402.386</c:v>
                </c:pt>
                <c:pt idx="7">
                  <c:v>9257123.516</c:v>
                </c:pt>
                <c:pt idx="8">
                  <c:v>8845944.982</c:v>
                </c:pt>
                <c:pt idx="9">
                  <c:v>9741070.534</c:v>
                </c:pt>
                <c:pt idx="10">
                  <c:v>8721275.901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6464200.373</c:v>
                </c:pt>
                <c:pt idx="1">
                  <c:v>6865627.185</c:v>
                </c:pt>
                <c:pt idx="2">
                  <c:v>8075006.338</c:v>
                </c:pt>
                <c:pt idx="3">
                  <c:v>7873643.605</c:v>
                </c:pt>
                <c:pt idx="4">
                  <c:v>7648492.543</c:v>
                </c:pt>
                <c:pt idx="5">
                  <c:v>7775768.063</c:v>
                </c:pt>
                <c:pt idx="6">
                  <c:v>7940946.459</c:v>
                </c:pt>
                <c:pt idx="7">
                  <c:v>7047525.259</c:v>
                </c:pt>
                <c:pt idx="8">
                  <c:v>7610452.038</c:v>
                </c:pt>
                <c:pt idx="9">
                  <c:v>8868694.826</c:v>
                </c:pt>
                <c:pt idx="10">
                  <c:v>7796063.14</c:v>
                </c:pt>
                <c:pt idx="11">
                  <c:v>9036671.823</c:v>
                </c:pt>
              </c:numCache>
            </c:numRef>
          </c:val>
          <c:smooth val="0"/>
        </c:ser>
        <c:marker val="1"/>
        <c:axId val="46769422"/>
        <c:axId val="18271615"/>
      </c:lineChart>
      <c:catAx>
        <c:axId val="4676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71615"/>
        <c:crosses val="autoZero"/>
        <c:auto val="1"/>
        <c:lblOffset val="100"/>
        <c:tickLblSkip val="1"/>
        <c:noMultiLvlLbl val="0"/>
      </c:catAx>
      <c:valAx>
        <c:axId val="1827161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694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78013.647</c:v>
                </c:pt>
                <c:pt idx="1">
                  <c:v>80859.859</c:v>
                </c:pt>
                <c:pt idx="2">
                  <c:v>85122.203</c:v>
                </c:pt>
                <c:pt idx="3">
                  <c:v>81892.902</c:v>
                </c:pt>
                <c:pt idx="4">
                  <c:v>69431.391</c:v>
                </c:pt>
                <c:pt idx="5">
                  <c:v>73733.895</c:v>
                </c:pt>
                <c:pt idx="6">
                  <c:v>79910.657</c:v>
                </c:pt>
                <c:pt idx="7">
                  <c:v>95571.15</c:v>
                </c:pt>
                <c:pt idx="8">
                  <c:v>148740.704</c:v>
                </c:pt>
                <c:pt idx="9">
                  <c:v>182089.924</c:v>
                </c:pt>
                <c:pt idx="10">
                  <c:v>129462.137</c:v>
                </c:pt>
                <c:pt idx="11">
                  <c:v>134148.817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112587.176</c:v>
                </c:pt>
                <c:pt idx="3">
                  <c:v>93205.275</c:v>
                </c:pt>
                <c:pt idx="4">
                  <c:v>86976.696</c:v>
                </c:pt>
                <c:pt idx="5">
                  <c:v>89825.662</c:v>
                </c:pt>
                <c:pt idx="6">
                  <c:v>84957.519</c:v>
                </c:pt>
                <c:pt idx="7">
                  <c:v>106937.249</c:v>
                </c:pt>
                <c:pt idx="8">
                  <c:v>153723.241</c:v>
                </c:pt>
                <c:pt idx="9">
                  <c:v>192102.65</c:v>
                </c:pt>
                <c:pt idx="10">
                  <c:v>130974.17</c:v>
                </c:pt>
              </c:numCache>
            </c:numRef>
          </c:val>
          <c:smooth val="0"/>
        </c:ser>
        <c:marker val="1"/>
        <c:axId val="11062600"/>
        <c:axId val="32454537"/>
      </c:lineChart>
      <c:catAx>
        <c:axId val="11062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54537"/>
        <c:crosses val="autoZero"/>
        <c:auto val="1"/>
        <c:lblOffset val="100"/>
        <c:tickLblSkip val="1"/>
        <c:noMultiLvlLbl val="0"/>
      </c:catAx>
      <c:valAx>
        <c:axId val="32454537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626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97522.132</c:v>
                </c:pt>
                <c:pt idx="1">
                  <c:v>98194.288</c:v>
                </c:pt>
                <c:pt idx="2">
                  <c:v>105502.591</c:v>
                </c:pt>
                <c:pt idx="3">
                  <c:v>109472.118</c:v>
                </c:pt>
                <c:pt idx="4">
                  <c:v>91379.236</c:v>
                </c:pt>
                <c:pt idx="5">
                  <c:v>84246.972</c:v>
                </c:pt>
                <c:pt idx="6">
                  <c:v>105361.395</c:v>
                </c:pt>
                <c:pt idx="7">
                  <c:v>80285.814</c:v>
                </c:pt>
                <c:pt idx="8">
                  <c:v>214029.273</c:v>
                </c:pt>
                <c:pt idx="9">
                  <c:v>226300.364</c:v>
                </c:pt>
                <c:pt idx="10">
                  <c:v>174881.3</c:v>
                </c:pt>
                <c:pt idx="11">
                  <c:v>145606.421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133661.685</c:v>
                </c:pt>
                <c:pt idx="2">
                  <c:v>130572.606</c:v>
                </c:pt>
                <c:pt idx="3">
                  <c:v>120769.571</c:v>
                </c:pt>
                <c:pt idx="4">
                  <c:v>120671.687</c:v>
                </c:pt>
                <c:pt idx="5">
                  <c:v>115825.61</c:v>
                </c:pt>
                <c:pt idx="6">
                  <c:v>118165.139</c:v>
                </c:pt>
                <c:pt idx="7">
                  <c:v>128279.606</c:v>
                </c:pt>
                <c:pt idx="8">
                  <c:v>165424.49</c:v>
                </c:pt>
                <c:pt idx="9">
                  <c:v>263477.608</c:v>
                </c:pt>
                <c:pt idx="10">
                  <c:v>205624.379</c:v>
                </c:pt>
              </c:numCache>
            </c:numRef>
          </c:val>
          <c:smooth val="0"/>
        </c:ser>
        <c:marker val="1"/>
        <c:axId val="23655378"/>
        <c:axId val="11571811"/>
      </c:lineChart>
      <c:catAx>
        <c:axId val="23655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571811"/>
        <c:crosses val="autoZero"/>
        <c:auto val="1"/>
        <c:lblOffset val="100"/>
        <c:tickLblSkip val="1"/>
        <c:noMultiLvlLbl val="0"/>
      </c:catAx>
      <c:valAx>
        <c:axId val="11571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553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19941.553</c:v>
                </c:pt>
                <c:pt idx="1">
                  <c:v>24606.329</c:v>
                </c:pt>
                <c:pt idx="2">
                  <c:v>20702.266</c:v>
                </c:pt>
                <c:pt idx="3">
                  <c:v>16986.473</c:v>
                </c:pt>
                <c:pt idx="4">
                  <c:v>14167.714</c:v>
                </c:pt>
                <c:pt idx="5">
                  <c:v>12507.727</c:v>
                </c:pt>
                <c:pt idx="6">
                  <c:v>12091.718</c:v>
                </c:pt>
                <c:pt idx="7">
                  <c:v>12872.255</c:v>
                </c:pt>
                <c:pt idx="8">
                  <c:v>11963.349</c:v>
                </c:pt>
                <c:pt idx="9">
                  <c:v>12748.29</c:v>
                </c:pt>
                <c:pt idx="10">
                  <c:v>12215.306</c:v>
                </c:pt>
                <c:pt idx="11">
                  <c:v>17308.97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13789.972</c:v>
                </c:pt>
                <c:pt idx="9">
                  <c:v>12235.299</c:v>
                </c:pt>
                <c:pt idx="10">
                  <c:v>13366.654</c:v>
                </c:pt>
              </c:numCache>
            </c:numRef>
          </c:val>
          <c:smooth val="0"/>
        </c:ser>
        <c:marker val="1"/>
        <c:axId val="37037436"/>
        <c:axId val="64901469"/>
      </c:lineChart>
      <c:catAx>
        <c:axId val="37037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01469"/>
        <c:crosses val="autoZero"/>
        <c:auto val="1"/>
        <c:lblOffset val="100"/>
        <c:tickLblSkip val="1"/>
        <c:noMultiLvlLbl val="0"/>
      </c:catAx>
      <c:valAx>
        <c:axId val="64901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374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92743.883</c:v>
                </c:pt>
                <c:pt idx="1">
                  <c:v>45901.779</c:v>
                </c:pt>
                <c:pt idx="2">
                  <c:v>38567.664</c:v>
                </c:pt>
                <c:pt idx="3">
                  <c:v>36938.661</c:v>
                </c:pt>
                <c:pt idx="4">
                  <c:v>34850.171</c:v>
                </c:pt>
                <c:pt idx="5">
                  <c:v>30356.993</c:v>
                </c:pt>
                <c:pt idx="6">
                  <c:v>42974.023</c:v>
                </c:pt>
                <c:pt idx="7">
                  <c:v>118229.698</c:v>
                </c:pt>
                <c:pt idx="8">
                  <c:v>90101.086</c:v>
                </c:pt>
                <c:pt idx="9">
                  <c:v>58236.101</c:v>
                </c:pt>
                <c:pt idx="10">
                  <c:v>51666.357</c:v>
                </c:pt>
                <c:pt idx="11">
                  <c:v>57864.499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</c:numCache>
            </c:numRef>
          </c:val>
          <c:smooth val="0"/>
        </c:ser>
        <c:marker val="1"/>
        <c:axId val="47242310"/>
        <c:axId val="22527607"/>
      </c:lineChart>
      <c:catAx>
        <c:axId val="47242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527607"/>
        <c:crosses val="autoZero"/>
        <c:auto val="1"/>
        <c:lblOffset val="100"/>
        <c:tickLblSkip val="1"/>
        <c:noMultiLvlLbl val="0"/>
      </c:catAx>
      <c:valAx>
        <c:axId val="2252760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423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4498.739</c:v>
                </c:pt>
                <c:pt idx="1">
                  <c:v>5654.509</c:v>
                </c:pt>
                <c:pt idx="2">
                  <c:v>8963.669</c:v>
                </c:pt>
                <c:pt idx="3">
                  <c:v>6796.635</c:v>
                </c:pt>
                <c:pt idx="4">
                  <c:v>4566.862</c:v>
                </c:pt>
                <c:pt idx="5">
                  <c:v>2546.567</c:v>
                </c:pt>
                <c:pt idx="6">
                  <c:v>2882.186</c:v>
                </c:pt>
                <c:pt idx="7">
                  <c:v>3649.04</c:v>
                </c:pt>
                <c:pt idx="8">
                  <c:v>4186.893</c:v>
                </c:pt>
                <c:pt idx="9">
                  <c:v>3258.996</c:v>
                </c:pt>
                <c:pt idx="10">
                  <c:v>3536.388</c:v>
                </c:pt>
                <c:pt idx="11">
                  <c:v>5226.757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5235.606</c:v>
                </c:pt>
                <c:pt idx="8">
                  <c:v>7819.24</c:v>
                </c:pt>
                <c:pt idx="9">
                  <c:v>4915.975</c:v>
                </c:pt>
                <c:pt idx="10">
                  <c:v>4297.793</c:v>
                </c:pt>
              </c:numCache>
            </c:numRef>
          </c:val>
          <c:smooth val="0"/>
        </c:ser>
        <c:marker val="1"/>
        <c:axId val="1421872"/>
        <c:axId val="12796849"/>
      </c:lineChart>
      <c:catAx>
        <c:axId val="142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2796849"/>
        <c:crosses val="autoZero"/>
        <c:auto val="1"/>
        <c:lblOffset val="100"/>
        <c:tickLblSkip val="1"/>
        <c:noMultiLvlLbl val="0"/>
      </c:catAx>
      <c:valAx>
        <c:axId val="12796849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21872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79602.391</c:v>
                </c:pt>
                <c:pt idx="1">
                  <c:v>79106.789</c:v>
                </c:pt>
                <c:pt idx="2">
                  <c:v>74465.066</c:v>
                </c:pt>
                <c:pt idx="3">
                  <c:v>76930.388</c:v>
                </c:pt>
                <c:pt idx="4">
                  <c:v>65766.213</c:v>
                </c:pt>
                <c:pt idx="5">
                  <c:v>63212.473</c:v>
                </c:pt>
                <c:pt idx="6">
                  <c:v>79159.925</c:v>
                </c:pt>
                <c:pt idx="7">
                  <c:v>73290.298</c:v>
                </c:pt>
                <c:pt idx="8">
                  <c:v>72570.931</c:v>
                </c:pt>
                <c:pt idx="9">
                  <c:v>97487.913</c:v>
                </c:pt>
                <c:pt idx="10">
                  <c:v>84259.51</c:v>
                </c:pt>
                <c:pt idx="11">
                  <c:v>112577.177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126162.029</c:v>
                </c:pt>
                <c:pt idx="6">
                  <c:v>120570.73</c:v>
                </c:pt>
                <c:pt idx="7">
                  <c:v>113931.337</c:v>
                </c:pt>
                <c:pt idx="8">
                  <c:v>124321.903</c:v>
                </c:pt>
                <c:pt idx="9">
                  <c:v>131206.167</c:v>
                </c:pt>
                <c:pt idx="10">
                  <c:v>132339.771</c:v>
                </c:pt>
              </c:numCache>
            </c:numRef>
          </c:val>
          <c:smooth val="0"/>
        </c:ser>
        <c:marker val="1"/>
        <c:axId val="48062778"/>
        <c:axId val="29911819"/>
      </c:lineChart>
      <c:catAx>
        <c:axId val="48062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11819"/>
        <c:crosses val="autoZero"/>
        <c:auto val="1"/>
        <c:lblOffset val="100"/>
        <c:tickLblSkip val="1"/>
        <c:noMultiLvlLbl val="0"/>
      </c:catAx>
      <c:valAx>
        <c:axId val="2991181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62778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207986.556</c:v>
                </c:pt>
                <c:pt idx="1">
                  <c:v>204790.814</c:v>
                </c:pt>
                <c:pt idx="2">
                  <c:v>251795.195</c:v>
                </c:pt>
                <c:pt idx="3">
                  <c:v>237229.308</c:v>
                </c:pt>
                <c:pt idx="4">
                  <c:v>223115.11</c:v>
                </c:pt>
                <c:pt idx="5">
                  <c:v>238216.988</c:v>
                </c:pt>
                <c:pt idx="6">
                  <c:v>238764.915</c:v>
                </c:pt>
                <c:pt idx="7">
                  <c:v>245274.797</c:v>
                </c:pt>
                <c:pt idx="8">
                  <c:v>230900.326</c:v>
                </c:pt>
                <c:pt idx="9">
                  <c:v>273182.285</c:v>
                </c:pt>
                <c:pt idx="10">
                  <c:v>259097.99</c:v>
                </c:pt>
                <c:pt idx="11">
                  <c:v>307058.074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277753.764</c:v>
                </c:pt>
                <c:pt idx="6">
                  <c:v>288390.416</c:v>
                </c:pt>
                <c:pt idx="7">
                  <c:v>300793.966</c:v>
                </c:pt>
                <c:pt idx="8">
                  <c:v>271361.938</c:v>
                </c:pt>
                <c:pt idx="9">
                  <c:v>310011.438</c:v>
                </c:pt>
                <c:pt idx="10">
                  <c:v>272128.514</c:v>
                </c:pt>
              </c:numCache>
            </c:numRef>
          </c:val>
          <c:smooth val="0"/>
        </c:ser>
        <c:marker val="1"/>
        <c:axId val="770916"/>
        <c:axId val="6938245"/>
      </c:lineChart>
      <c:catAx>
        <c:axId val="77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938245"/>
        <c:crosses val="autoZero"/>
        <c:auto val="1"/>
        <c:lblOffset val="100"/>
        <c:tickLblSkip val="1"/>
        <c:noMultiLvlLbl val="0"/>
      </c:catAx>
      <c:valAx>
        <c:axId val="6938245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09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478776.06</c:v>
                </c:pt>
                <c:pt idx="1">
                  <c:v>476008.62</c:v>
                </c:pt>
                <c:pt idx="2">
                  <c:v>549008.983</c:v>
                </c:pt>
                <c:pt idx="3">
                  <c:v>560142.36</c:v>
                </c:pt>
                <c:pt idx="4">
                  <c:v>510070.26</c:v>
                </c:pt>
                <c:pt idx="5">
                  <c:v>529426.23</c:v>
                </c:pt>
                <c:pt idx="6">
                  <c:v>538674.706</c:v>
                </c:pt>
                <c:pt idx="7">
                  <c:v>481124.551</c:v>
                </c:pt>
                <c:pt idx="8">
                  <c:v>552455.591</c:v>
                </c:pt>
                <c:pt idx="9">
                  <c:v>627182.036</c:v>
                </c:pt>
                <c:pt idx="10">
                  <c:v>570872.738</c:v>
                </c:pt>
                <c:pt idx="11">
                  <c:v>624683.742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606942.881</c:v>
                </c:pt>
                <c:pt idx="1">
                  <c:v>627626.077</c:v>
                </c:pt>
                <c:pt idx="2">
                  <c:v>733031.035</c:v>
                </c:pt>
                <c:pt idx="3">
                  <c:v>757225.542</c:v>
                </c:pt>
                <c:pt idx="4">
                  <c:v>695764.889</c:v>
                </c:pt>
                <c:pt idx="5">
                  <c:v>676885.006</c:v>
                </c:pt>
                <c:pt idx="6">
                  <c:v>624097.499</c:v>
                </c:pt>
                <c:pt idx="7">
                  <c:v>616112.363</c:v>
                </c:pt>
                <c:pt idx="8">
                  <c:v>629597.921</c:v>
                </c:pt>
                <c:pt idx="9">
                  <c:v>702589.835</c:v>
                </c:pt>
                <c:pt idx="10">
                  <c:v>635061.68</c:v>
                </c:pt>
              </c:numCache>
            </c:numRef>
          </c:val>
          <c:smooth val="0"/>
        </c:ser>
        <c:marker val="1"/>
        <c:axId val="62444206"/>
        <c:axId val="25126943"/>
      </c:lineChart>
      <c:catAx>
        <c:axId val="62444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26943"/>
        <c:crosses val="autoZero"/>
        <c:auto val="1"/>
        <c:lblOffset val="100"/>
        <c:tickLblSkip val="1"/>
        <c:noMultiLvlLbl val="0"/>
      </c:catAx>
      <c:valAx>
        <c:axId val="251269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4420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76294.453</c:v>
                </c:pt>
                <c:pt idx="1">
                  <c:v>79687.801</c:v>
                </c:pt>
                <c:pt idx="2">
                  <c:v>91311.866</c:v>
                </c:pt>
                <c:pt idx="3">
                  <c:v>99027.253</c:v>
                </c:pt>
                <c:pt idx="4">
                  <c:v>85358.602</c:v>
                </c:pt>
                <c:pt idx="5">
                  <c:v>99752.11</c:v>
                </c:pt>
                <c:pt idx="6">
                  <c:v>129508.098</c:v>
                </c:pt>
                <c:pt idx="7">
                  <c:v>115701.697</c:v>
                </c:pt>
                <c:pt idx="8">
                  <c:v>113068.31</c:v>
                </c:pt>
                <c:pt idx="9">
                  <c:v>143283.121</c:v>
                </c:pt>
                <c:pt idx="10">
                  <c:v>109337.777</c:v>
                </c:pt>
                <c:pt idx="11">
                  <c:v>125143.061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89242.394</c:v>
                </c:pt>
                <c:pt idx="1">
                  <c:v>101726.512</c:v>
                </c:pt>
                <c:pt idx="2">
                  <c:v>112346.952</c:v>
                </c:pt>
                <c:pt idx="3">
                  <c:v>113104.562</c:v>
                </c:pt>
                <c:pt idx="4">
                  <c:v>112835.894</c:v>
                </c:pt>
                <c:pt idx="5">
                  <c:v>132634.078</c:v>
                </c:pt>
                <c:pt idx="6">
                  <c:v>153562.386</c:v>
                </c:pt>
                <c:pt idx="7">
                  <c:v>152892.234</c:v>
                </c:pt>
                <c:pt idx="8">
                  <c:v>107442.751</c:v>
                </c:pt>
                <c:pt idx="9">
                  <c:v>139632.419</c:v>
                </c:pt>
                <c:pt idx="10">
                  <c:v>101281.541</c:v>
                </c:pt>
              </c:numCache>
            </c:numRef>
          </c:val>
          <c:smooth val="0"/>
        </c:ser>
        <c:marker val="1"/>
        <c:axId val="24815896"/>
        <c:axId val="22016473"/>
      </c:lineChart>
      <c:catAx>
        <c:axId val="24815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16473"/>
        <c:crosses val="autoZero"/>
        <c:auto val="1"/>
        <c:lblOffset val="100"/>
        <c:tickLblSkip val="1"/>
        <c:noMultiLvlLbl val="0"/>
      </c:catAx>
      <c:valAx>
        <c:axId val="2201647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8158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77658.46</c:v>
                </c:pt>
                <c:pt idx="1">
                  <c:v>80595.879</c:v>
                </c:pt>
                <c:pt idx="2">
                  <c:v>101549.222</c:v>
                </c:pt>
                <c:pt idx="3">
                  <c:v>100310.512</c:v>
                </c:pt>
                <c:pt idx="4">
                  <c:v>95767.101</c:v>
                </c:pt>
                <c:pt idx="5">
                  <c:v>96784.11</c:v>
                </c:pt>
                <c:pt idx="6">
                  <c:v>103999.786</c:v>
                </c:pt>
                <c:pt idx="7">
                  <c:v>111880.659</c:v>
                </c:pt>
                <c:pt idx="8">
                  <c:v>103277.471</c:v>
                </c:pt>
                <c:pt idx="9">
                  <c:v>139842.769</c:v>
                </c:pt>
                <c:pt idx="10">
                  <c:v>129963.039</c:v>
                </c:pt>
                <c:pt idx="11">
                  <c:v>136527.797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105036.327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134079.013</c:v>
                </c:pt>
                <c:pt idx="7">
                  <c:v>145188.884</c:v>
                </c:pt>
                <c:pt idx="8">
                  <c:v>136316.908</c:v>
                </c:pt>
                <c:pt idx="9">
                  <c:v>170371.558</c:v>
                </c:pt>
                <c:pt idx="10">
                  <c:v>153544.845</c:v>
                </c:pt>
              </c:numCache>
            </c:numRef>
          </c:val>
          <c:smooth val="0"/>
        </c:ser>
        <c:marker val="1"/>
        <c:axId val="63930530"/>
        <c:axId val="38503859"/>
      </c:lineChart>
      <c:catAx>
        <c:axId val="6393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03859"/>
        <c:crosses val="autoZero"/>
        <c:auto val="1"/>
        <c:lblOffset val="100"/>
        <c:tickLblSkip val="1"/>
        <c:noMultiLvlLbl val="0"/>
      </c:catAx>
      <c:valAx>
        <c:axId val="3850385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9305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295364.358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369527.346</c:v>
                </c:pt>
                <c:pt idx="6">
                  <c:v>354183.094</c:v>
                </c:pt>
                <c:pt idx="7">
                  <c:v>351392.926</c:v>
                </c:pt>
                <c:pt idx="8">
                  <c:v>322009.791</c:v>
                </c:pt>
                <c:pt idx="9">
                  <c:v>335335.179</c:v>
                </c:pt>
                <c:pt idx="10">
                  <c:v>326059.256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270379.293</c:v>
                </c:pt>
                <c:pt idx="1">
                  <c:v>202701.424</c:v>
                </c:pt>
                <c:pt idx="2">
                  <c:v>242148.111</c:v>
                </c:pt>
                <c:pt idx="3">
                  <c:v>342336.398</c:v>
                </c:pt>
                <c:pt idx="4">
                  <c:v>337652.945</c:v>
                </c:pt>
                <c:pt idx="5">
                  <c:v>343900.515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358961.846</c:v>
                </c:pt>
                <c:pt idx="10">
                  <c:v>260347.124</c:v>
                </c:pt>
                <c:pt idx="11">
                  <c:v>337086.661</c:v>
                </c:pt>
              </c:numCache>
            </c:numRef>
          </c:val>
          <c:smooth val="0"/>
        </c:ser>
        <c:marker val="1"/>
        <c:axId val="30226808"/>
        <c:axId val="3605817"/>
      </c:lineChart>
      <c:catAx>
        <c:axId val="30226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5817"/>
        <c:crosses val="autoZero"/>
        <c:auto val="1"/>
        <c:lblOffset val="100"/>
        <c:tickLblSkip val="1"/>
        <c:noMultiLvlLbl val="0"/>
      </c:catAx>
      <c:valAx>
        <c:axId val="3605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268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838332.656</c:v>
                </c:pt>
                <c:pt idx="1">
                  <c:v>835810.234</c:v>
                </c:pt>
                <c:pt idx="2">
                  <c:v>1023359.365</c:v>
                </c:pt>
                <c:pt idx="3">
                  <c:v>1074347.427</c:v>
                </c:pt>
                <c:pt idx="4">
                  <c:v>1038200.086</c:v>
                </c:pt>
                <c:pt idx="5">
                  <c:v>1044431.496</c:v>
                </c:pt>
                <c:pt idx="6">
                  <c:v>1084858.713</c:v>
                </c:pt>
                <c:pt idx="7">
                  <c:v>1078605.892</c:v>
                </c:pt>
                <c:pt idx="8">
                  <c:v>964447.233</c:v>
                </c:pt>
                <c:pt idx="9">
                  <c:v>1144846.432</c:v>
                </c:pt>
                <c:pt idx="10">
                  <c:v>1148998.075</c:v>
                </c:pt>
                <c:pt idx="11">
                  <c:v>1377638.298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1214751.127</c:v>
                </c:pt>
                <c:pt idx="1">
                  <c:v>1185038.512</c:v>
                </c:pt>
                <c:pt idx="2">
                  <c:v>1351154.141</c:v>
                </c:pt>
                <c:pt idx="3">
                  <c:v>1609843.798</c:v>
                </c:pt>
                <c:pt idx="4">
                  <c:v>1427149.657</c:v>
                </c:pt>
                <c:pt idx="5">
                  <c:v>1435331.644</c:v>
                </c:pt>
                <c:pt idx="6">
                  <c:v>1351930.698</c:v>
                </c:pt>
                <c:pt idx="7">
                  <c:v>1497857.193</c:v>
                </c:pt>
                <c:pt idx="8">
                  <c:v>1268786.996</c:v>
                </c:pt>
                <c:pt idx="9">
                  <c:v>1397554.617</c:v>
                </c:pt>
                <c:pt idx="10">
                  <c:v>1253569.625</c:v>
                </c:pt>
              </c:numCache>
            </c:numRef>
          </c:val>
          <c:smooth val="0"/>
        </c:ser>
        <c:marker val="1"/>
        <c:axId val="10990412"/>
        <c:axId val="31804845"/>
      </c:lineChart>
      <c:catAx>
        <c:axId val="1099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1804845"/>
        <c:crosses val="autoZero"/>
        <c:auto val="1"/>
        <c:lblOffset val="100"/>
        <c:tickLblSkip val="1"/>
        <c:noMultiLvlLbl val="0"/>
      </c:catAx>
      <c:valAx>
        <c:axId val="3180484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904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398907.543</c:v>
                </c:pt>
                <c:pt idx="1">
                  <c:v>472495.089</c:v>
                </c:pt>
                <c:pt idx="2">
                  <c:v>516845.558</c:v>
                </c:pt>
                <c:pt idx="3">
                  <c:v>552336.689</c:v>
                </c:pt>
                <c:pt idx="4">
                  <c:v>534824.66</c:v>
                </c:pt>
                <c:pt idx="5">
                  <c:v>545101.334</c:v>
                </c:pt>
                <c:pt idx="6">
                  <c:v>530308.31</c:v>
                </c:pt>
                <c:pt idx="7">
                  <c:v>496324.687</c:v>
                </c:pt>
                <c:pt idx="8">
                  <c:v>500040.243</c:v>
                </c:pt>
                <c:pt idx="9">
                  <c:v>599073.759</c:v>
                </c:pt>
                <c:pt idx="10">
                  <c:v>500347.462</c:v>
                </c:pt>
                <c:pt idx="11">
                  <c:v>665139.686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542759.336</c:v>
                </c:pt>
                <c:pt idx="1">
                  <c:v>569337.872</c:v>
                </c:pt>
                <c:pt idx="2">
                  <c:v>711270.888</c:v>
                </c:pt>
                <c:pt idx="3">
                  <c:v>708692.98</c:v>
                </c:pt>
                <c:pt idx="4">
                  <c:v>713424.578</c:v>
                </c:pt>
                <c:pt idx="5">
                  <c:v>758371.062</c:v>
                </c:pt>
                <c:pt idx="6">
                  <c:v>713131.813</c:v>
                </c:pt>
                <c:pt idx="7">
                  <c:v>739291.844</c:v>
                </c:pt>
                <c:pt idx="8">
                  <c:v>646481.073</c:v>
                </c:pt>
                <c:pt idx="9">
                  <c:v>752919.289</c:v>
                </c:pt>
                <c:pt idx="10">
                  <c:v>681453.21</c:v>
                </c:pt>
              </c:numCache>
            </c:numRef>
          </c:val>
          <c:smooth val="0"/>
        </c:ser>
        <c:marker val="1"/>
        <c:axId val="17808150"/>
        <c:axId val="26055623"/>
      </c:lineChart>
      <c:catAx>
        <c:axId val="17808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55623"/>
        <c:crosses val="autoZero"/>
        <c:auto val="1"/>
        <c:lblOffset val="100"/>
        <c:tickLblSkip val="1"/>
        <c:noMultiLvlLbl val="0"/>
      </c:catAx>
      <c:valAx>
        <c:axId val="2605562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0815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1389794.315</c:v>
                </c:pt>
                <c:pt idx="1">
                  <c:v>1434975.342</c:v>
                </c:pt>
                <c:pt idx="2">
                  <c:v>1694468.814</c:v>
                </c:pt>
                <c:pt idx="3">
                  <c:v>1411059.455</c:v>
                </c:pt>
                <c:pt idx="4">
                  <c:v>1407227.132</c:v>
                </c:pt>
                <c:pt idx="5">
                  <c:v>1424102.733</c:v>
                </c:pt>
                <c:pt idx="6">
                  <c:v>1383600.506</c:v>
                </c:pt>
                <c:pt idx="7">
                  <c:v>1016143.817</c:v>
                </c:pt>
                <c:pt idx="8">
                  <c:v>1482838.841</c:v>
                </c:pt>
                <c:pt idx="9">
                  <c:v>1693291.367</c:v>
                </c:pt>
                <c:pt idx="10">
                  <c:v>1325337.897</c:v>
                </c:pt>
                <c:pt idx="11">
                  <c:v>1624392.505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1488675.979</c:v>
                </c:pt>
                <c:pt idx="1">
                  <c:v>1633115.882</c:v>
                </c:pt>
                <c:pt idx="2">
                  <c:v>1953081.99</c:v>
                </c:pt>
                <c:pt idx="3">
                  <c:v>1789025.628</c:v>
                </c:pt>
                <c:pt idx="4">
                  <c:v>1675119.075</c:v>
                </c:pt>
                <c:pt idx="5">
                  <c:v>1794355.418</c:v>
                </c:pt>
                <c:pt idx="6">
                  <c:v>1907565.46</c:v>
                </c:pt>
                <c:pt idx="7">
                  <c:v>1316404.299</c:v>
                </c:pt>
                <c:pt idx="8">
                  <c:v>1660594.361</c:v>
                </c:pt>
                <c:pt idx="9">
                  <c:v>1794949.789</c:v>
                </c:pt>
                <c:pt idx="10">
                  <c:v>1624445.197</c:v>
                </c:pt>
              </c:numCache>
            </c:numRef>
          </c:val>
          <c:smooth val="0"/>
        </c:ser>
        <c:marker val="1"/>
        <c:axId val="33174016"/>
        <c:axId val="30130689"/>
      </c:lineChart>
      <c:catAx>
        <c:axId val="33174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30689"/>
        <c:crosses val="autoZero"/>
        <c:auto val="1"/>
        <c:lblOffset val="100"/>
        <c:tickLblSkip val="1"/>
        <c:noMultiLvlLbl val="0"/>
      </c:catAx>
      <c:valAx>
        <c:axId val="3013068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7401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623341.096</c:v>
                </c:pt>
                <c:pt idx="1">
                  <c:v>708977.466</c:v>
                </c:pt>
                <c:pt idx="2">
                  <c:v>798124.327</c:v>
                </c:pt>
                <c:pt idx="3">
                  <c:v>821011.533</c:v>
                </c:pt>
                <c:pt idx="4">
                  <c:v>773802.859</c:v>
                </c:pt>
                <c:pt idx="5">
                  <c:v>793745.436</c:v>
                </c:pt>
                <c:pt idx="6">
                  <c:v>732154.854</c:v>
                </c:pt>
                <c:pt idx="7">
                  <c:v>736089.521</c:v>
                </c:pt>
                <c:pt idx="8">
                  <c:v>812245.095</c:v>
                </c:pt>
                <c:pt idx="9">
                  <c:v>943744.751</c:v>
                </c:pt>
                <c:pt idx="10">
                  <c:v>912038.57</c:v>
                </c:pt>
                <c:pt idx="11">
                  <c:v>931984.826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715022.564</c:v>
                </c:pt>
                <c:pt idx="1">
                  <c:v>740023.455</c:v>
                </c:pt>
                <c:pt idx="2">
                  <c:v>914877.988</c:v>
                </c:pt>
                <c:pt idx="3">
                  <c:v>862895.829</c:v>
                </c:pt>
                <c:pt idx="4">
                  <c:v>842032.227</c:v>
                </c:pt>
                <c:pt idx="5">
                  <c:v>851921.473</c:v>
                </c:pt>
                <c:pt idx="6">
                  <c:v>824349.99</c:v>
                </c:pt>
                <c:pt idx="7">
                  <c:v>960950.995</c:v>
                </c:pt>
                <c:pt idx="8">
                  <c:v>947771.794</c:v>
                </c:pt>
                <c:pt idx="9">
                  <c:v>1005945.576</c:v>
                </c:pt>
                <c:pt idx="10">
                  <c:v>988160.652</c:v>
                </c:pt>
              </c:numCache>
            </c:numRef>
          </c:val>
          <c:smooth val="0"/>
        </c:ser>
        <c:marker val="1"/>
        <c:axId val="2740746"/>
        <c:axId val="24666715"/>
      </c:lineChart>
      <c:catAx>
        <c:axId val="2740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666715"/>
        <c:crosses val="autoZero"/>
        <c:auto val="1"/>
        <c:lblOffset val="100"/>
        <c:tickLblSkip val="1"/>
        <c:noMultiLvlLbl val="0"/>
      </c:catAx>
      <c:valAx>
        <c:axId val="2466671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074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1159668.434</c:v>
                </c:pt>
                <c:pt idx="1">
                  <c:v>1139649.192</c:v>
                </c:pt>
                <c:pt idx="2">
                  <c:v>1234476.762</c:v>
                </c:pt>
                <c:pt idx="3">
                  <c:v>1195315.626</c:v>
                </c:pt>
                <c:pt idx="4">
                  <c:v>1053861.92</c:v>
                </c:pt>
                <c:pt idx="5">
                  <c:v>1165044.992</c:v>
                </c:pt>
                <c:pt idx="6">
                  <c:v>1370855.421</c:v>
                </c:pt>
                <c:pt idx="7">
                  <c:v>1169171.785</c:v>
                </c:pt>
                <c:pt idx="8">
                  <c:v>1132852.233</c:v>
                </c:pt>
                <c:pt idx="9">
                  <c:v>1355987.936</c:v>
                </c:pt>
                <c:pt idx="10">
                  <c:v>1187589.527</c:v>
                </c:pt>
                <c:pt idx="11">
                  <c:v>1384640.786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1297754.756</c:v>
                </c:pt>
                <c:pt idx="1">
                  <c:v>1289302.536</c:v>
                </c:pt>
                <c:pt idx="2">
                  <c:v>1414165.601</c:v>
                </c:pt>
                <c:pt idx="3">
                  <c:v>1393431.688</c:v>
                </c:pt>
                <c:pt idx="4">
                  <c:v>1288492.872</c:v>
                </c:pt>
                <c:pt idx="5">
                  <c:v>1473107.497</c:v>
                </c:pt>
                <c:pt idx="6">
                  <c:v>1615069.823</c:v>
                </c:pt>
                <c:pt idx="7">
                  <c:v>1500795.47</c:v>
                </c:pt>
                <c:pt idx="8">
                  <c:v>1107605.21</c:v>
                </c:pt>
                <c:pt idx="9">
                  <c:v>1319615.568</c:v>
                </c:pt>
                <c:pt idx="10">
                  <c:v>1159630.813</c:v>
                </c:pt>
              </c:numCache>
            </c:numRef>
          </c:val>
          <c:smooth val="0"/>
        </c:ser>
        <c:marker val="1"/>
        <c:axId val="20673844"/>
        <c:axId val="51846869"/>
      </c:lineChart>
      <c:catAx>
        <c:axId val="20673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1846869"/>
        <c:crosses val="autoZero"/>
        <c:auto val="1"/>
        <c:lblOffset val="100"/>
        <c:tickLblSkip val="1"/>
        <c:noMultiLvlLbl val="0"/>
      </c:catAx>
      <c:valAx>
        <c:axId val="5184686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738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391412.814</c:v>
                </c:pt>
                <c:pt idx="1">
                  <c:v>441167.785</c:v>
                </c:pt>
                <c:pt idx="2">
                  <c:v>491933.763</c:v>
                </c:pt>
                <c:pt idx="3">
                  <c:v>490586.112</c:v>
                </c:pt>
                <c:pt idx="4">
                  <c:v>440666.591</c:v>
                </c:pt>
                <c:pt idx="5">
                  <c:v>472669.455</c:v>
                </c:pt>
                <c:pt idx="6">
                  <c:v>498543.985</c:v>
                </c:pt>
                <c:pt idx="7">
                  <c:v>467499.144</c:v>
                </c:pt>
                <c:pt idx="8">
                  <c:v>482269.635</c:v>
                </c:pt>
                <c:pt idx="9">
                  <c:v>551042.395</c:v>
                </c:pt>
                <c:pt idx="10">
                  <c:v>499683.622</c:v>
                </c:pt>
                <c:pt idx="11">
                  <c:v>549938.578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506583.586</c:v>
                </c:pt>
                <c:pt idx="1">
                  <c:v>540577.834</c:v>
                </c:pt>
                <c:pt idx="2">
                  <c:v>607783.735</c:v>
                </c:pt>
                <c:pt idx="3">
                  <c:v>611404.872</c:v>
                </c:pt>
                <c:pt idx="4">
                  <c:v>591586.918</c:v>
                </c:pt>
                <c:pt idx="5">
                  <c:v>618996.674</c:v>
                </c:pt>
                <c:pt idx="6">
                  <c:v>579633.315</c:v>
                </c:pt>
                <c:pt idx="7">
                  <c:v>625644.157</c:v>
                </c:pt>
                <c:pt idx="8">
                  <c:v>584929.29</c:v>
                </c:pt>
                <c:pt idx="9">
                  <c:v>598548.88</c:v>
                </c:pt>
                <c:pt idx="10">
                  <c:v>556701.845</c:v>
                </c:pt>
              </c:numCache>
            </c:numRef>
          </c:val>
          <c:smooth val="0"/>
        </c:ser>
        <c:marker val="1"/>
        <c:axId val="63968638"/>
        <c:axId val="38846831"/>
      </c:lineChart>
      <c:catAx>
        <c:axId val="63968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846831"/>
        <c:crosses val="autoZero"/>
        <c:auto val="1"/>
        <c:lblOffset val="100"/>
        <c:tickLblSkip val="1"/>
        <c:noMultiLvlLbl val="0"/>
      </c:catAx>
      <c:valAx>
        <c:axId val="388468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6863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233587.616</c:v>
                </c:pt>
                <c:pt idx="1">
                  <c:v>239562.562</c:v>
                </c:pt>
                <c:pt idx="2">
                  <c:v>301053.451</c:v>
                </c:pt>
                <c:pt idx="3">
                  <c:v>290021.425</c:v>
                </c:pt>
                <c:pt idx="4">
                  <c:v>268788.18</c:v>
                </c:pt>
                <c:pt idx="5">
                  <c:v>263920.047</c:v>
                </c:pt>
                <c:pt idx="6">
                  <c:v>278093.319</c:v>
                </c:pt>
                <c:pt idx="7">
                  <c:v>259432.823</c:v>
                </c:pt>
                <c:pt idx="8">
                  <c:v>254095.63</c:v>
                </c:pt>
                <c:pt idx="9">
                  <c:v>294951.673</c:v>
                </c:pt>
                <c:pt idx="10">
                  <c:v>244054.44</c:v>
                </c:pt>
                <c:pt idx="11">
                  <c:v>275619.975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227620.404</c:v>
                </c:pt>
                <c:pt idx="1">
                  <c:v>230292.283</c:v>
                </c:pt>
                <c:pt idx="2">
                  <c:v>278181.986</c:v>
                </c:pt>
                <c:pt idx="3">
                  <c:v>284954.249</c:v>
                </c:pt>
                <c:pt idx="4">
                  <c:v>296184.7</c:v>
                </c:pt>
                <c:pt idx="5">
                  <c:v>279056.894</c:v>
                </c:pt>
                <c:pt idx="6">
                  <c:v>282176.959</c:v>
                </c:pt>
                <c:pt idx="7">
                  <c:v>299314.986</c:v>
                </c:pt>
                <c:pt idx="8">
                  <c:v>277980.904</c:v>
                </c:pt>
                <c:pt idx="9">
                  <c:v>277931.436</c:v>
                </c:pt>
                <c:pt idx="10">
                  <c:v>236075.012</c:v>
                </c:pt>
              </c:numCache>
            </c:numRef>
          </c:val>
          <c:smooth val="0"/>
        </c:ser>
        <c:marker val="1"/>
        <c:axId val="14077160"/>
        <c:axId val="59585577"/>
      </c:lineChart>
      <c:catAx>
        <c:axId val="1407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9585577"/>
        <c:crosses val="autoZero"/>
        <c:auto val="1"/>
        <c:lblOffset val="100"/>
        <c:tickLblSkip val="1"/>
        <c:noMultiLvlLbl val="0"/>
      </c:catAx>
      <c:valAx>
        <c:axId val="5958557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7716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66010.629</c:v>
                </c:pt>
                <c:pt idx="1">
                  <c:v>77321.226</c:v>
                </c:pt>
                <c:pt idx="2">
                  <c:v>116761.848</c:v>
                </c:pt>
                <c:pt idx="3">
                  <c:v>113016.6</c:v>
                </c:pt>
                <c:pt idx="4">
                  <c:v>90995.168</c:v>
                </c:pt>
                <c:pt idx="5">
                  <c:v>85998.096</c:v>
                </c:pt>
                <c:pt idx="6">
                  <c:v>90912.985</c:v>
                </c:pt>
                <c:pt idx="7">
                  <c:v>89719.31</c:v>
                </c:pt>
                <c:pt idx="8">
                  <c:v>94388.64</c:v>
                </c:pt>
                <c:pt idx="9">
                  <c:v>126988.423</c:v>
                </c:pt>
                <c:pt idx="10">
                  <c:v>132104.998</c:v>
                </c:pt>
                <c:pt idx="11">
                  <c:v>115040.276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116347.735</c:v>
                </c:pt>
                <c:pt idx="6">
                  <c:v>113778.644</c:v>
                </c:pt>
                <c:pt idx="7">
                  <c:v>106964.666</c:v>
                </c:pt>
                <c:pt idx="8">
                  <c:v>116603.225</c:v>
                </c:pt>
                <c:pt idx="9">
                  <c:v>173942.002</c:v>
                </c:pt>
                <c:pt idx="10">
                  <c:v>153349.8</c:v>
                </c:pt>
              </c:numCache>
            </c:numRef>
          </c:val>
          <c:smooth val="0"/>
        </c:ser>
        <c:marker val="1"/>
        <c:axId val="66508146"/>
        <c:axId val="61702403"/>
      </c:lineChart>
      <c:catAx>
        <c:axId val="66508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02403"/>
        <c:crosses val="autoZero"/>
        <c:auto val="1"/>
        <c:lblOffset val="100"/>
        <c:tickLblSkip val="1"/>
        <c:noMultiLvlLbl val="0"/>
      </c:catAx>
      <c:valAx>
        <c:axId val="617024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5081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681444.17</c:v>
                </c:pt>
                <c:pt idx="1">
                  <c:v>800525.543</c:v>
                </c:pt>
                <c:pt idx="2">
                  <c:v>1045324.853</c:v>
                </c:pt>
                <c:pt idx="3">
                  <c:v>1077419.267</c:v>
                </c:pt>
                <c:pt idx="4">
                  <c:v>1176446.678</c:v>
                </c:pt>
                <c:pt idx="5">
                  <c:v>1060955.898</c:v>
                </c:pt>
                <c:pt idx="6">
                  <c:v>1017603.429</c:v>
                </c:pt>
                <c:pt idx="7">
                  <c:v>950308.322</c:v>
                </c:pt>
                <c:pt idx="8">
                  <c:v>1080728.071</c:v>
                </c:pt>
                <c:pt idx="9">
                  <c:v>1174024.621</c:v>
                </c:pt>
                <c:pt idx="10">
                  <c:v>955792.964</c:v>
                </c:pt>
                <c:pt idx="11">
                  <c:v>1171068.247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973903.714</c:v>
                </c:pt>
                <c:pt idx="1">
                  <c:v>1289789.104</c:v>
                </c:pt>
                <c:pt idx="2">
                  <c:v>1385835.418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1303342.604</c:v>
                </c:pt>
                <c:pt idx="6">
                  <c:v>1240576.911</c:v>
                </c:pt>
                <c:pt idx="7">
                  <c:v>1229898.73</c:v>
                </c:pt>
                <c:pt idx="8">
                  <c:v>1274825.953</c:v>
                </c:pt>
                <c:pt idx="9">
                  <c:v>1319184.719</c:v>
                </c:pt>
                <c:pt idx="10">
                  <c:v>1136876.77</c:v>
                </c:pt>
              </c:numCache>
            </c:numRef>
          </c:val>
          <c:smooth val="0"/>
        </c:ser>
        <c:marker val="1"/>
        <c:axId val="18450716"/>
        <c:axId val="31838717"/>
      </c:lineChart>
      <c:catAx>
        <c:axId val="18450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38717"/>
        <c:crosses val="autoZero"/>
        <c:auto val="1"/>
        <c:lblOffset val="100"/>
        <c:tickLblSkip val="1"/>
        <c:noMultiLvlLbl val="0"/>
      </c:catAx>
      <c:valAx>
        <c:axId val="3183871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5071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270379.293</c:v>
                </c:pt>
                <c:pt idx="1">
                  <c:v>202701.424</c:v>
                </c:pt>
                <c:pt idx="2">
                  <c:v>242148.111</c:v>
                </c:pt>
                <c:pt idx="3">
                  <c:v>342336.398</c:v>
                </c:pt>
                <c:pt idx="4">
                  <c:v>337652.945</c:v>
                </c:pt>
                <c:pt idx="5">
                  <c:v>343900.515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358961.846</c:v>
                </c:pt>
                <c:pt idx="10">
                  <c:v>260347.124</c:v>
                </c:pt>
                <c:pt idx="11">
                  <c:v>337086.661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295364.358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369527.346</c:v>
                </c:pt>
                <c:pt idx="6">
                  <c:v>354183.094</c:v>
                </c:pt>
                <c:pt idx="7">
                  <c:v>351392.926</c:v>
                </c:pt>
                <c:pt idx="8">
                  <c:v>322009.791</c:v>
                </c:pt>
                <c:pt idx="9">
                  <c:v>335335.179</c:v>
                </c:pt>
                <c:pt idx="10">
                  <c:v>326059.256</c:v>
                </c:pt>
              </c:numCache>
            </c:numRef>
          </c:val>
          <c:smooth val="0"/>
        </c:ser>
        <c:marker val="1"/>
        <c:axId val="18112998"/>
        <c:axId val="28799255"/>
      </c:lineChart>
      <c:catAx>
        <c:axId val="1811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99255"/>
        <c:crosses val="autoZero"/>
        <c:auto val="1"/>
        <c:lblOffset val="100"/>
        <c:tickLblSkip val="1"/>
        <c:noMultiLvlLbl val="0"/>
      </c:catAx>
      <c:valAx>
        <c:axId val="2879925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1299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9548358.419</c:v>
                </c:pt>
                <c:pt idx="1">
                  <c:v>10059883.914999995</c:v>
                </c:pt>
                <c:pt idx="2">
                  <c:v>11812134.904000005</c:v>
                </c:pt>
                <c:pt idx="3">
                  <c:v>11869100.208</c:v>
                </c:pt>
                <c:pt idx="4">
                  <c:v>10940559.386000004</c:v>
                </c:pt>
                <c:pt idx="5">
                  <c:v>11353460.248999998</c:v>
                </c:pt>
                <c:pt idx="6">
                  <c:v>11862710.09</c:v>
                </c:pt>
                <c:pt idx="7">
                  <c:v>11253441.055999998</c:v>
                </c:pt>
                <c:pt idx="8">
                  <c:v>10762931.292</c:v>
                </c:pt>
                <c:pt idx="9">
                  <c:v>11935268.719999999</c:v>
                </c:pt>
                <c:pt idx="10">
                  <c:v>10757854.08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32452354"/>
        <c:axId val="23635731"/>
      </c:lineChart>
      <c:catAx>
        <c:axId val="3245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35731"/>
        <c:crosses val="autoZero"/>
        <c:auto val="1"/>
        <c:lblOffset val="100"/>
        <c:tickLblSkip val="1"/>
        <c:noMultiLvlLbl val="0"/>
      </c:catAx>
      <c:valAx>
        <c:axId val="23635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523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44047.638</c:v>
                </c:pt>
                <c:pt idx="1">
                  <c:v>74780.644</c:v>
                </c:pt>
                <c:pt idx="2">
                  <c:v>104030.47</c:v>
                </c:pt>
                <c:pt idx="3">
                  <c:v>81679.7</c:v>
                </c:pt>
                <c:pt idx="4">
                  <c:v>166729.998</c:v>
                </c:pt>
                <c:pt idx="5">
                  <c:v>188271.483</c:v>
                </c:pt>
                <c:pt idx="6">
                  <c:v>175466.007</c:v>
                </c:pt>
                <c:pt idx="7">
                  <c:v>71246.692</c:v>
                </c:pt>
                <c:pt idx="8">
                  <c:v>35169.918</c:v>
                </c:pt>
                <c:pt idx="9">
                  <c:v>70373.629</c:v>
                </c:pt>
                <c:pt idx="10">
                  <c:v>76104.185</c:v>
                </c:pt>
                <c:pt idx="11">
                  <c:v>50564.004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82876.573</c:v>
                </c:pt>
                <c:pt idx="10">
                  <c:v>36258.207</c:v>
                </c:pt>
              </c:numCache>
            </c:numRef>
          </c:val>
          <c:smooth val="0"/>
        </c:ser>
        <c:marker val="1"/>
        <c:axId val="57866704"/>
        <c:axId val="51038289"/>
      </c:lineChart>
      <c:catAx>
        <c:axId val="5786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38289"/>
        <c:crosses val="autoZero"/>
        <c:auto val="1"/>
        <c:lblOffset val="100"/>
        <c:tickLblSkip val="1"/>
        <c:noMultiLvlLbl val="0"/>
      </c:catAx>
      <c:valAx>
        <c:axId val="5103828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6670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1392157.215</c:v>
                </c:pt>
                <c:pt idx="1">
                  <c:v>1347999.566</c:v>
                </c:pt>
                <c:pt idx="2">
                  <c:v>1477566.602</c:v>
                </c:pt>
                <c:pt idx="3">
                  <c:v>1323769.82</c:v>
                </c:pt>
                <c:pt idx="4">
                  <c:v>1379033.722</c:v>
                </c:pt>
                <c:pt idx="5">
                  <c:v>1366084.009</c:v>
                </c:pt>
                <c:pt idx="6">
                  <c:v>1361088.851</c:v>
                </c:pt>
                <c:pt idx="7">
                  <c:v>1419043.48</c:v>
                </c:pt>
                <c:pt idx="8">
                  <c:v>1479673.061</c:v>
                </c:pt>
                <c:pt idx="9">
                  <c:v>1770360.06</c:v>
                </c:pt>
                <c:pt idx="10">
                  <c:v>1710518.922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1136470.105</c:v>
                </c:pt>
                <c:pt idx="1">
                  <c:v>1116630.135</c:v>
                </c:pt>
                <c:pt idx="2">
                  <c:v>1228021.25</c:v>
                </c:pt>
                <c:pt idx="3">
                  <c:v>1187015.636</c:v>
                </c:pt>
                <c:pt idx="4">
                  <c:v>1116848.837</c:v>
                </c:pt>
                <c:pt idx="5">
                  <c:v>1067779.005</c:v>
                </c:pt>
                <c:pt idx="6">
                  <c:v>1097997.369</c:v>
                </c:pt>
                <c:pt idx="7">
                  <c:v>1154786.521</c:v>
                </c:pt>
                <c:pt idx="8">
                  <c:v>1311581.62</c:v>
                </c:pt>
                <c:pt idx="9">
                  <c:v>1507037.904</c:v>
                </c:pt>
                <c:pt idx="10">
                  <c:v>1386309.576</c:v>
                </c:pt>
                <c:pt idx="11">
                  <c:v>1658696.547</c:v>
                </c:pt>
              </c:numCache>
            </c:numRef>
          </c:val>
          <c:smooth val="0"/>
        </c:ser>
        <c:marker val="1"/>
        <c:axId val="11394988"/>
        <c:axId val="35446029"/>
      </c:lineChart>
      <c:catAx>
        <c:axId val="1139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46029"/>
        <c:crosses val="autoZero"/>
        <c:auto val="1"/>
        <c:lblOffset val="100"/>
        <c:tickLblSkip val="1"/>
        <c:noMultiLvlLbl val="0"/>
      </c:catAx>
      <c:valAx>
        <c:axId val="354460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949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9548358.419</c:v>
                </c:pt>
                <c:pt idx="1">
                  <c:v>10059883.914999995</c:v>
                </c:pt>
                <c:pt idx="2">
                  <c:v>11812134.904000005</c:v>
                </c:pt>
                <c:pt idx="3">
                  <c:v>11869100.208</c:v>
                </c:pt>
                <c:pt idx="4">
                  <c:v>10940559.386000004</c:v>
                </c:pt>
                <c:pt idx="5">
                  <c:v>11353460.248999998</c:v>
                </c:pt>
                <c:pt idx="6">
                  <c:v>11862710.09</c:v>
                </c:pt>
                <c:pt idx="7">
                  <c:v>11253441.055999998</c:v>
                </c:pt>
                <c:pt idx="8">
                  <c:v>10762931.292</c:v>
                </c:pt>
                <c:pt idx="9">
                  <c:v>11935268.719999999</c:v>
                </c:pt>
                <c:pt idx="10">
                  <c:v>10757854.08</c:v>
                </c:pt>
              </c:numCache>
            </c:numRef>
          </c:val>
          <c:smooth val="0"/>
        </c:ser>
        <c:marker val="1"/>
        <c:axId val="50578806"/>
        <c:axId val="52556071"/>
      </c:lineChart>
      <c:catAx>
        <c:axId val="50578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56071"/>
        <c:crosses val="autoZero"/>
        <c:auto val="1"/>
        <c:lblOffset val="100"/>
        <c:tickLblSkip val="1"/>
        <c:noMultiLvlLbl val="0"/>
      </c:catAx>
      <c:valAx>
        <c:axId val="52556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788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122155702.31899999</c:v>
                </c:pt>
              </c:numCache>
            </c:numRef>
          </c:val>
        </c:ser>
        <c:axId val="3242592"/>
        <c:axId val="29183329"/>
      </c:barChart>
      <c:catAx>
        <c:axId val="3242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183329"/>
        <c:crosses val="autoZero"/>
        <c:auto val="1"/>
        <c:lblOffset val="100"/>
        <c:tickLblSkip val="1"/>
        <c:noMultiLvlLbl val="0"/>
      </c:catAx>
      <c:valAx>
        <c:axId val="29183329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242592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298184.248</c:v>
                </c:pt>
                <c:pt idx="1">
                  <c:v>327994.403</c:v>
                </c:pt>
                <c:pt idx="2">
                  <c:v>357791.736</c:v>
                </c:pt>
                <c:pt idx="3">
                  <c:v>353896.521</c:v>
                </c:pt>
                <c:pt idx="4">
                  <c:v>327539.98</c:v>
                </c:pt>
                <c:pt idx="5">
                  <c:v>318399.754</c:v>
                </c:pt>
                <c:pt idx="6">
                  <c:v>333063.033</c:v>
                </c:pt>
                <c:pt idx="7">
                  <c:v>323920.006</c:v>
                </c:pt>
                <c:pt idx="8">
                  <c:v>310508.444</c:v>
                </c:pt>
                <c:pt idx="9">
                  <c:v>361495.553</c:v>
                </c:pt>
                <c:pt idx="10">
                  <c:v>320521.236</c:v>
                </c:pt>
                <c:pt idx="11">
                  <c:v>457694.256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475283.685</c:v>
                </c:pt>
                <c:pt idx="6">
                  <c:v>454987.563</c:v>
                </c:pt>
                <c:pt idx="7">
                  <c:v>489074.228</c:v>
                </c:pt>
                <c:pt idx="8">
                  <c:v>454248.394</c:v>
                </c:pt>
                <c:pt idx="9">
                  <c:v>476779.436</c:v>
                </c:pt>
                <c:pt idx="10">
                  <c:v>491840.584</c:v>
                </c:pt>
              </c:numCache>
            </c:numRef>
          </c:val>
          <c:smooth val="0"/>
        </c:ser>
        <c:marker val="1"/>
        <c:axId val="61323370"/>
        <c:axId val="15039419"/>
      </c:lineChart>
      <c:catAx>
        <c:axId val="61323370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039419"/>
        <c:crosses val="autoZero"/>
        <c:auto val="1"/>
        <c:lblOffset val="100"/>
        <c:tickLblSkip val="1"/>
        <c:noMultiLvlLbl val="0"/>
      </c:catAx>
      <c:valAx>
        <c:axId val="1503941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2337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180548.22</c:v>
                </c:pt>
                <c:pt idx="1">
                  <c:v>173670.488</c:v>
                </c:pt>
                <c:pt idx="2">
                  <c:v>195235.085</c:v>
                </c:pt>
                <c:pt idx="3">
                  <c:v>181997.711</c:v>
                </c:pt>
                <c:pt idx="4">
                  <c:v>205157.693</c:v>
                </c:pt>
                <c:pt idx="5">
                  <c:v>163722.01</c:v>
                </c:pt>
                <c:pt idx="6">
                  <c:v>112868.3</c:v>
                </c:pt>
                <c:pt idx="7">
                  <c:v>100424.707</c:v>
                </c:pt>
                <c:pt idx="8">
                  <c:v>126881.498</c:v>
                </c:pt>
                <c:pt idx="9">
                  <c:v>176823.509</c:v>
                </c:pt>
                <c:pt idx="10">
                  <c:v>243218.43</c:v>
                </c:pt>
                <c:pt idx="11">
                  <c:v>310004.094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475283.685</c:v>
                </c:pt>
                <c:pt idx="6">
                  <c:v>454987.563</c:v>
                </c:pt>
                <c:pt idx="7">
                  <c:v>489074.228</c:v>
                </c:pt>
                <c:pt idx="8">
                  <c:v>454248.394</c:v>
                </c:pt>
                <c:pt idx="9">
                  <c:v>476779.436</c:v>
                </c:pt>
                <c:pt idx="10">
                  <c:v>491840.584</c:v>
                </c:pt>
              </c:numCache>
            </c:numRef>
          </c:val>
          <c:smooth val="0"/>
        </c:ser>
        <c:marker val="1"/>
        <c:axId val="1137044"/>
        <c:axId val="10233397"/>
      </c:lineChart>
      <c:catAx>
        <c:axId val="113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33397"/>
        <c:crosses val="autoZero"/>
        <c:auto val="1"/>
        <c:lblOffset val="100"/>
        <c:tickLblSkip val="1"/>
        <c:noMultiLvlLbl val="0"/>
      </c:catAx>
      <c:valAx>
        <c:axId val="1023339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70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77428.736</c:v>
                </c:pt>
                <c:pt idx="1">
                  <c:v>75850.876</c:v>
                </c:pt>
                <c:pt idx="2">
                  <c:v>89875.775</c:v>
                </c:pt>
                <c:pt idx="3">
                  <c:v>84874.919</c:v>
                </c:pt>
                <c:pt idx="4">
                  <c:v>80874.468</c:v>
                </c:pt>
                <c:pt idx="5">
                  <c:v>80835.629</c:v>
                </c:pt>
                <c:pt idx="6">
                  <c:v>90921.217</c:v>
                </c:pt>
                <c:pt idx="7">
                  <c:v>101268.756</c:v>
                </c:pt>
                <c:pt idx="8">
                  <c:v>101699.116</c:v>
                </c:pt>
                <c:pt idx="9">
                  <c:v>115414.968</c:v>
                </c:pt>
                <c:pt idx="10">
                  <c:v>107450.922</c:v>
                </c:pt>
                <c:pt idx="11">
                  <c:v>111207.483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101565.445</c:v>
                </c:pt>
                <c:pt idx="8">
                  <c:v>115380.083</c:v>
                </c:pt>
                <c:pt idx="9">
                  <c:v>123909.953</c:v>
                </c:pt>
                <c:pt idx="10">
                  <c:v>138960.395</c:v>
                </c:pt>
              </c:numCache>
            </c:numRef>
          </c:val>
          <c:smooth val="0"/>
        </c:ser>
        <c:marker val="1"/>
        <c:axId val="24991710"/>
        <c:axId val="23598799"/>
      </c:lineChart>
      <c:catAx>
        <c:axId val="24991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3598799"/>
        <c:crosses val="autoZero"/>
        <c:auto val="1"/>
        <c:lblOffset val="100"/>
        <c:tickLblSkip val="1"/>
        <c:noMultiLvlLbl val="0"/>
      </c:catAx>
      <c:valAx>
        <c:axId val="2359879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49917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F29" sqref="F29"/>
    </sheetView>
  </sheetViews>
  <sheetFormatPr defaultColWidth="9.140625" defaultRowHeight="12.75"/>
  <cols>
    <col min="1" max="1" width="44.00390625" style="72" customWidth="1"/>
    <col min="2" max="2" width="15.140625" style="72" customWidth="1"/>
    <col min="3" max="3" width="15.57421875" style="72" bestFit="1" customWidth="1"/>
    <col min="4" max="4" width="10.28125" style="72" customWidth="1"/>
    <col min="5" max="5" width="12.7109375" style="72" bestFit="1" customWidth="1"/>
    <col min="6" max="6" width="15.421875" style="72" customWidth="1"/>
    <col min="7" max="7" width="16.421875" style="72" customWidth="1"/>
    <col min="8" max="9" width="9.57421875" style="72" customWidth="1"/>
    <col min="10" max="10" width="17.421875" style="72" customWidth="1"/>
    <col min="11" max="11" width="16.7109375" style="72" customWidth="1"/>
    <col min="12" max="12" width="12.00390625" style="72" customWidth="1"/>
    <col min="13" max="13" width="13.00390625" style="72" customWidth="1"/>
    <col min="14" max="16384" width="9.140625" style="72" customWidth="1"/>
  </cols>
  <sheetData>
    <row r="1" spans="2:6" ht="26.25">
      <c r="B1" s="73" t="s">
        <v>161</v>
      </c>
      <c r="D1" s="74"/>
      <c r="F1" s="74"/>
    </row>
    <row r="2" spans="4:6" ht="12.75">
      <c r="D2" s="74"/>
      <c r="F2" s="74"/>
    </row>
    <row r="3" spans="4:6" ht="12.75">
      <c r="D3" s="74"/>
      <c r="F3" s="74"/>
    </row>
    <row r="4" spans="2:6" ht="13.5" thickBot="1">
      <c r="B4" s="74"/>
      <c r="C4" s="74"/>
      <c r="D4" s="74"/>
      <c r="E4" s="74"/>
      <c r="F4" s="74"/>
    </row>
    <row r="5" spans="1:13" ht="27" thickBot="1">
      <c r="A5" s="172" t="s">
        <v>115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5"/>
      <c r="B6" s="168" t="s">
        <v>29</v>
      </c>
      <c r="C6" s="169"/>
      <c r="D6" s="169"/>
      <c r="E6" s="171"/>
      <c r="F6" s="168" t="s">
        <v>162</v>
      </c>
      <c r="G6" s="169"/>
      <c r="H6" s="169"/>
      <c r="I6" s="170"/>
      <c r="J6" s="168" t="s">
        <v>116</v>
      </c>
      <c r="K6" s="169"/>
      <c r="L6" s="169"/>
      <c r="M6" s="171"/>
    </row>
    <row r="7" spans="1:13" ht="38.25" thickBot="1" thickTop="1">
      <c r="A7" s="76" t="s">
        <v>1</v>
      </c>
      <c r="B7" s="77">
        <v>2010</v>
      </c>
      <c r="C7" s="78">
        <v>2011</v>
      </c>
      <c r="D7" s="79" t="s">
        <v>138</v>
      </c>
      <c r="E7" s="80" t="s">
        <v>137</v>
      </c>
      <c r="F7" s="77">
        <v>2010</v>
      </c>
      <c r="G7" s="78">
        <v>2011</v>
      </c>
      <c r="H7" s="79" t="s">
        <v>138</v>
      </c>
      <c r="I7" s="80" t="s">
        <v>137</v>
      </c>
      <c r="J7" s="77" t="s">
        <v>111</v>
      </c>
      <c r="K7" s="78" t="s">
        <v>134</v>
      </c>
      <c r="L7" s="81" t="s">
        <v>135</v>
      </c>
      <c r="M7" s="80" t="s">
        <v>136</v>
      </c>
    </row>
    <row r="8" spans="1:13" ht="17.25" thickTop="1">
      <c r="A8" s="82" t="s">
        <v>2</v>
      </c>
      <c r="B8" s="83">
        <v>1386309.576</v>
      </c>
      <c r="C8" s="83">
        <v>1710518.922</v>
      </c>
      <c r="D8" s="84">
        <f aca="true" t="shared" si="0" ref="D8:D41">(C8-B8)/B8*100</f>
        <v>23.386504112267644</v>
      </c>
      <c r="E8" s="84">
        <f aca="true" t="shared" si="1" ref="E8:E41">C8/C$43*100</f>
        <v>15.900187056636486</v>
      </c>
      <c r="F8" s="83">
        <v>13310477.957999999</v>
      </c>
      <c r="G8" s="83">
        <v>16027295.308000002</v>
      </c>
      <c r="H8" s="84">
        <f aca="true" t="shared" si="2" ref="H8:H43">(G8-F8)/F8*100</f>
        <v>20.411117907055427</v>
      </c>
      <c r="I8" s="84">
        <f aca="true" t="shared" si="3" ref="I8:I43">G8/G$43*100</f>
        <v>13.120382433024686</v>
      </c>
      <c r="J8" s="83">
        <v>14722079.908999998</v>
      </c>
      <c r="K8" s="83">
        <v>17685991.855</v>
      </c>
      <c r="L8" s="84">
        <f aca="true" t="shared" si="4" ref="L8:L43">(K8-J8)/J8*100</f>
        <v>20.13242669731798</v>
      </c>
      <c r="M8" s="85">
        <f aca="true" t="shared" si="5" ref="M8:M43">K8/K$43*100</f>
        <v>13.200643630289349</v>
      </c>
    </row>
    <row r="9" spans="1:13" ht="15.75">
      <c r="A9" s="86" t="s">
        <v>75</v>
      </c>
      <c r="B9" s="87">
        <v>1042952.076</v>
      </c>
      <c r="C9" s="87">
        <v>1306050.638</v>
      </c>
      <c r="D9" s="88">
        <f t="shared" si="0"/>
        <v>25.226332834875148</v>
      </c>
      <c r="E9" s="88">
        <f t="shared" si="1"/>
        <v>12.14043830942165</v>
      </c>
      <c r="F9" s="87">
        <v>9854271.777999999</v>
      </c>
      <c r="G9" s="87">
        <v>11692065.974000001</v>
      </c>
      <c r="H9" s="88">
        <f t="shared" si="2"/>
        <v>18.64972102862985</v>
      </c>
      <c r="I9" s="88">
        <f t="shared" si="3"/>
        <v>9.571445091828044</v>
      </c>
      <c r="J9" s="87">
        <v>10934662.121</v>
      </c>
      <c r="K9" s="87">
        <v>12931127.271000002</v>
      </c>
      <c r="L9" s="88">
        <f t="shared" si="4"/>
        <v>18.258132971166933</v>
      </c>
      <c r="M9" s="89">
        <f t="shared" si="5"/>
        <v>9.651661283227876</v>
      </c>
    </row>
    <row r="10" spans="1:13" ht="14.25">
      <c r="A10" s="90" t="s">
        <v>148</v>
      </c>
      <c r="B10" s="91">
        <v>320521.236</v>
      </c>
      <c r="C10" s="91">
        <v>491840.584</v>
      </c>
      <c r="D10" s="92">
        <f t="shared" si="0"/>
        <v>53.45023316957382</v>
      </c>
      <c r="E10" s="92">
        <f t="shared" si="1"/>
        <v>4.5719209457802945</v>
      </c>
      <c r="F10" s="91">
        <v>3633314.914</v>
      </c>
      <c r="G10" s="91">
        <v>4891848.3319999995</v>
      </c>
      <c r="H10" s="92">
        <f t="shared" si="2"/>
        <v>34.638710042737564</v>
      </c>
      <c r="I10" s="92">
        <f t="shared" si="3"/>
        <v>4.004600881607084</v>
      </c>
      <c r="J10" s="91">
        <v>4004385.34</v>
      </c>
      <c r="K10" s="91">
        <v>5349542.5879999995</v>
      </c>
      <c r="L10" s="92">
        <f t="shared" si="4"/>
        <v>33.59210300175556</v>
      </c>
      <c r="M10" s="93">
        <f t="shared" si="5"/>
        <v>3.9928439336739583</v>
      </c>
    </row>
    <row r="11" spans="1:13" ht="14.25">
      <c r="A11" s="90" t="s">
        <v>4</v>
      </c>
      <c r="B11" s="91">
        <v>243218.43</v>
      </c>
      <c r="C11" s="91">
        <v>279725.23</v>
      </c>
      <c r="D11" s="92">
        <f t="shared" si="0"/>
        <v>15.009882269201388</v>
      </c>
      <c r="E11" s="92">
        <f t="shared" si="1"/>
        <v>2.600195428566363</v>
      </c>
      <c r="F11" s="91">
        <v>1860547.6509999998</v>
      </c>
      <c r="G11" s="91">
        <v>1998085.5739999998</v>
      </c>
      <c r="H11" s="92">
        <f t="shared" si="2"/>
        <v>7.392335419416783</v>
      </c>
      <c r="I11" s="92">
        <f t="shared" si="3"/>
        <v>1.6356875168890248</v>
      </c>
      <c r="J11" s="91">
        <v>2158350.162</v>
      </c>
      <c r="K11" s="91">
        <v>2308089.6679999996</v>
      </c>
      <c r="L11" s="92">
        <f t="shared" si="4"/>
        <v>6.93768363615503</v>
      </c>
      <c r="M11" s="93">
        <f t="shared" si="5"/>
        <v>1.7227345474213358</v>
      </c>
    </row>
    <row r="12" spans="1:13" ht="14.25">
      <c r="A12" s="90" t="s">
        <v>5</v>
      </c>
      <c r="B12" s="91">
        <v>107450.922</v>
      </c>
      <c r="C12" s="91">
        <v>138960.395</v>
      </c>
      <c r="D12" s="92">
        <f t="shared" si="0"/>
        <v>29.32452547964175</v>
      </c>
      <c r="E12" s="92">
        <f t="shared" si="1"/>
        <v>1.291711097460805</v>
      </c>
      <c r="F12" s="91">
        <v>1006495.382</v>
      </c>
      <c r="G12" s="91">
        <v>1085829.258</v>
      </c>
      <c r="H12" s="92">
        <f t="shared" si="2"/>
        <v>7.882189766470278</v>
      </c>
      <c r="I12" s="92">
        <f t="shared" si="3"/>
        <v>0.8888895380130863</v>
      </c>
      <c r="J12" s="91">
        <v>1106145.982</v>
      </c>
      <c r="K12" s="91">
        <v>1197036.741</v>
      </c>
      <c r="L12" s="92">
        <f t="shared" si="4"/>
        <v>8.216886421777902</v>
      </c>
      <c r="M12" s="93">
        <f t="shared" si="5"/>
        <v>0.8934559938653761</v>
      </c>
    </row>
    <row r="13" spans="1:13" ht="14.25">
      <c r="A13" s="90" t="s">
        <v>6</v>
      </c>
      <c r="B13" s="91">
        <v>129462.137</v>
      </c>
      <c r="C13" s="91">
        <v>130974.17</v>
      </c>
      <c r="D13" s="92">
        <f t="shared" si="0"/>
        <v>1.1679345289966871</v>
      </c>
      <c r="E13" s="92">
        <f t="shared" si="1"/>
        <v>1.2174748702298814</v>
      </c>
      <c r="F13" s="91">
        <v>1104828.469</v>
      </c>
      <c r="G13" s="91">
        <v>1252320.8039999998</v>
      </c>
      <c r="H13" s="92">
        <f t="shared" si="2"/>
        <v>13.34979493545253</v>
      </c>
      <c r="I13" s="92">
        <f t="shared" si="3"/>
        <v>1.0251840726433405</v>
      </c>
      <c r="J13" s="91">
        <v>1198093.04</v>
      </c>
      <c r="K13" s="91">
        <v>1386469.6209999998</v>
      </c>
      <c r="L13" s="92">
        <f t="shared" si="4"/>
        <v>15.723034414756285</v>
      </c>
      <c r="M13" s="93">
        <f t="shared" si="5"/>
        <v>1.0348467601419313</v>
      </c>
    </row>
    <row r="14" spans="1:13" ht="14.25">
      <c r="A14" s="90" t="s">
        <v>7</v>
      </c>
      <c r="B14" s="91">
        <v>174881.3</v>
      </c>
      <c r="C14" s="91">
        <v>205624.379</v>
      </c>
      <c r="D14" s="92">
        <f t="shared" si="0"/>
        <v>17.579397568522193</v>
      </c>
      <c r="E14" s="92">
        <f t="shared" si="1"/>
        <v>1.911388437423386</v>
      </c>
      <c r="F14" s="91">
        <v>1387175.483</v>
      </c>
      <c r="G14" s="91">
        <v>1617828.264</v>
      </c>
      <c r="H14" s="92">
        <f t="shared" si="2"/>
        <v>16.627512800411854</v>
      </c>
      <c r="I14" s="92">
        <f t="shared" si="3"/>
        <v>1.3243984793891725</v>
      </c>
      <c r="J14" s="91">
        <v>1512272.34</v>
      </c>
      <c r="K14" s="91">
        <v>1763434.685</v>
      </c>
      <c r="L14" s="92">
        <f t="shared" si="4"/>
        <v>16.60827473707546</v>
      </c>
      <c r="M14" s="93">
        <f t="shared" si="5"/>
        <v>1.3162096326192476</v>
      </c>
    </row>
    <row r="15" spans="1:13" ht="14.25">
      <c r="A15" s="90" t="s">
        <v>8</v>
      </c>
      <c r="B15" s="91">
        <v>12215.306</v>
      </c>
      <c r="C15" s="91">
        <v>13366.654</v>
      </c>
      <c r="D15" s="92">
        <f t="shared" si="0"/>
        <v>9.425453607138454</v>
      </c>
      <c r="E15" s="92">
        <f t="shared" si="1"/>
        <v>0.12425018875139827</v>
      </c>
      <c r="F15" s="91">
        <v>170802.98</v>
      </c>
      <c r="G15" s="91">
        <v>160944.638</v>
      </c>
      <c r="H15" s="92">
        <f t="shared" si="2"/>
        <v>-5.771762295950576</v>
      </c>
      <c r="I15" s="92">
        <f t="shared" si="3"/>
        <v>0.13175368398251747</v>
      </c>
      <c r="J15" s="91">
        <v>196595.45</v>
      </c>
      <c r="K15" s="91">
        <v>178253.608</v>
      </c>
      <c r="L15" s="92">
        <f t="shared" si="4"/>
        <v>-9.329738811350925</v>
      </c>
      <c r="M15" s="93">
        <f t="shared" si="5"/>
        <v>0.1330466718696391</v>
      </c>
    </row>
    <row r="16" spans="1:13" ht="14.25">
      <c r="A16" s="90" t="s">
        <v>147</v>
      </c>
      <c r="B16" s="91">
        <v>51666.357</v>
      </c>
      <c r="C16" s="91">
        <v>41261.433</v>
      </c>
      <c r="D16" s="92">
        <f t="shared" si="0"/>
        <v>-20.13868328281788</v>
      </c>
      <c r="E16" s="92">
        <f t="shared" si="1"/>
        <v>0.38354705960094226</v>
      </c>
      <c r="F16" s="91">
        <v>640566.416</v>
      </c>
      <c r="G16" s="91">
        <v>613922.363</v>
      </c>
      <c r="H16" s="92">
        <f t="shared" si="2"/>
        <v>-4.159452062188654</v>
      </c>
      <c r="I16" s="92">
        <f t="shared" si="3"/>
        <v>0.5025736427733764</v>
      </c>
      <c r="J16" s="91">
        <v>703013.348</v>
      </c>
      <c r="K16" s="91">
        <v>671786.862</v>
      </c>
      <c r="L16" s="92">
        <f t="shared" si="4"/>
        <v>-4.4418055629862705</v>
      </c>
      <c r="M16" s="93">
        <f t="shared" si="5"/>
        <v>0.501414850435165</v>
      </c>
    </row>
    <row r="17" spans="1:13" ht="14.25">
      <c r="A17" s="90" t="s">
        <v>151</v>
      </c>
      <c r="B17" s="91">
        <v>3536.388</v>
      </c>
      <c r="C17" s="91">
        <v>4297.793</v>
      </c>
      <c r="D17" s="92">
        <f t="shared" si="0"/>
        <v>21.530584313712176</v>
      </c>
      <c r="E17" s="92">
        <f t="shared" si="1"/>
        <v>0.03995028160857894</v>
      </c>
      <c r="F17" s="91">
        <v>50540.484000000004</v>
      </c>
      <c r="G17" s="91">
        <v>71286.74200000001</v>
      </c>
      <c r="H17" s="92">
        <f t="shared" si="2"/>
        <v>41.04879169736485</v>
      </c>
      <c r="I17" s="92">
        <f t="shared" si="3"/>
        <v>0.05835727734906743</v>
      </c>
      <c r="J17" s="91">
        <v>55806.46000000001</v>
      </c>
      <c r="K17" s="91">
        <v>76513.49900000001</v>
      </c>
      <c r="L17" s="92">
        <f t="shared" si="4"/>
        <v>37.10509320963917</v>
      </c>
      <c r="M17" s="93">
        <f t="shared" si="5"/>
        <v>0.05710889394761065</v>
      </c>
    </row>
    <row r="18" spans="1:13" ht="15.75">
      <c r="A18" s="86" t="s">
        <v>76</v>
      </c>
      <c r="B18" s="87">
        <v>84259.51</v>
      </c>
      <c r="C18" s="87">
        <v>132339.771</v>
      </c>
      <c r="D18" s="88">
        <f t="shared" si="0"/>
        <v>57.06211797338961</v>
      </c>
      <c r="E18" s="88">
        <f t="shared" si="1"/>
        <v>1.2301688609630221</v>
      </c>
      <c r="F18" s="87">
        <v>845851.8969999999</v>
      </c>
      <c r="G18" s="87">
        <v>1275837.638</v>
      </c>
      <c r="H18" s="88">
        <f t="shared" si="2"/>
        <v>50.83463695299842</v>
      </c>
      <c r="I18" s="88">
        <f t="shared" si="3"/>
        <v>1.0444355963573853</v>
      </c>
      <c r="J18" s="87">
        <v>924458.4139999999</v>
      </c>
      <c r="K18" s="87">
        <v>1388414.815</v>
      </c>
      <c r="L18" s="88">
        <f t="shared" si="4"/>
        <v>50.18683306613294</v>
      </c>
      <c r="M18" s="89">
        <f t="shared" si="5"/>
        <v>1.0362986330703088</v>
      </c>
    </row>
    <row r="19" spans="1:13" ht="14.25">
      <c r="A19" s="90" t="s">
        <v>110</v>
      </c>
      <c r="B19" s="91">
        <v>84259.51</v>
      </c>
      <c r="C19" s="91">
        <v>132339.771</v>
      </c>
      <c r="D19" s="92">
        <f t="shared" si="0"/>
        <v>57.06211797338961</v>
      </c>
      <c r="E19" s="92">
        <f t="shared" si="1"/>
        <v>1.2301688609630221</v>
      </c>
      <c r="F19" s="91">
        <v>845851.8969999999</v>
      </c>
      <c r="G19" s="91">
        <v>1275837.638</v>
      </c>
      <c r="H19" s="92">
        <f t="shared" si="2"/>
        <v>50.83463695299842</v>
      </c>
      <c r="I19" s="92">
        <f t="shared" si="3"/>
        <v>1.0444355963573853</v>
      </c>
      <c r="J19" s="91">
        <v>924458.4139999999</v>
      </c>
      <c r="K19" s="91">
        <v>1388414.815</v>
      </c>
      <c r="L19" s="92">
        <f t="shared" si="4"/>
        <v>50.18683306613294</v>
      </c>
      <c r="M19" s="93">
        <f t="shared" si="5"/>
        <v>1.0362986330703088</v>
      </c>
    </row>
    <row r="20" spans="1:13" ht="15.75">
      <c r="A20" s="86" t="s">
        <v>77</v>
      </c>
      <c r="B20" s="87">
        <v>259097.99</v>
      </c>
      <c r="C20" s="87">
        <v>272128.514</v>
      </c>
      <c r="D20" s="88">
        <f t="shared" si="0"/>
        <v>5.029187605816639</v>
      </c>
      <c r="E20" s="88">
        <f t="shared" si="1"/>
        <v>2.5295798955473474</v>
      </c>
      <c r="F20" s="87">
        <v>2610354.284</v>
      </c>
      <c r="G20" s="87">
        <v>3059391.696</v>
      </c>
      <c r="H20" s="88">
        <f t="shared" si="2"/>
        <v>17.202163505250844</v>
      </c>
      <c r="I20" s="88">
        <f t="shared" si="3"/>
        <v>2.504501744839254</v>
      </c>
      <c r="J20" s="87">
        <v>2862959.375</v>
      </c>
      <c r="K20" s="87">
        <v>3366449.77</v>
      </c>
      <c r="L20" s="88">
        <f t="shared" si="4"/>
        <v>17.586361839311813</v>
      </c>
      <c r="M20" s="89">
        <f t="shared" si="5"/>
        <v>2.5126837147375554</v>
      </c>
    </row>
    <row r="21" spans="1:13" ht="14.25">
      <c r="A21" s="90" t="s">
        <v>9</v>
      </c>
      <c r="B21" s="91">
        <v>259097.99</v>
      </c>
      <c r="C21" s="91">
        <v>272128.514</v>
      </c>
      <c r="D21" s="92">
        <f t="shared" si="0"/>
        <v>5.029187605816639</v>
      </c>
      <c r="E21" s="92">
        <f t="shared" si="1"/>
        <v>2.5295798955473474</v>
      </c>
      <c r="F21" s="91">
        <v>2610354.284</v>
      </c>
      <c r="G21" s="91">
        <v>3059391.696</v>
      </c>
      <c r="H21" s="92">
        <f t="shared" si="2"/>
        <v>17.202163505250844</v>
      </c>
      <c r="I21" s="92">
        <f t="shared" si="3"/>
        <v>2.504501744839254</v>
      </c>
      <c r="J21" s="91">
        <v>2862959.375</v>
      </c>
      <c r="K21" s="91">
        <v>3366449.77</v>
      </c>
      <c r="L21" s="92">
        <f t="shared" si="4"/>
        <v>17.586361839311813</v>
      </c>
      <c r="M21" s="93">
        <f t="shared" si="5"/>
        <v>2.5126837147375554</v>
      </c>
    </row>
    <row r="22" spans="1:13" ht="16.5">
      <c r="A22" s="94" t="s">
        <v>10</v>
      </c>
      <c r="B22" s="95">
        <v>7796063.14</v>
      </c>
      <c r="C22" s="95">
        <v>8721275.901</v>
      </c>
      <c r="D22" s="96">
        <f t="shared" si="0"/>
        <v>11.867691992551011</v>
      </c>
      <c r="E22" s="96">
        <f t="shared" si="1"/>
        <v>81.06891798443134</v>
      </c>
      <c r="F22" s="95">
        <v>83966419.82900001</v>
      </c>
      <c r="G22" s="95">
        <v>101793371.187</v>
      </c>
      <c r="H22" s="96">
        <f t="shared" si="2"/>
        <v>21.231048548104216</v>
      </c>
      <c r="I22" s="96">
        <f t="shared" si="3"/>
        <v>83.33083863835897</v>
      </c>
      <c r="J22" s="95">
        <v>91332197.47900002</v>
      </c>
      <c r="K22" s="95">
        <v>110830043.01</v>
      </c>
      <c r="L22" s="96">
        <f t="shared" si="4"/>
        <v>21.34827155065783</v>
      </c>
      <c r="M22" s="97">
        <f t="shared" si="5"/>
        <v>82.72241179908941</v>
      </c>
    </row>
    <row r="23" spans="1:13" ht="15.75">
      <c r="A23" s="86" t="s">
        <v>78</v>
      </c>
      <c r="B23" s="87">
        <v>810173.554</v>
      </c>
      <c r="C23" s="87">
        <v>889888.066</v>
      </c>
      <c r="D23" s="88">
        <f t="shared" si="0"/>
        <v>9.839189591715554</v>
      </c>
      <c r="E23" s="88">
        <f t="shared" si="1"/>
        <v>8.271984908722613</v>
      </c>
      <c r="F23" s="87">
        <v>8157702.232999999</v>
      </c>
      <c r="G23" s="87">
        <v>10088922.891</v>
      </c>
      <c r="H23" s="88">
        <f t="shared" si="2"/>
        <v>23.6735860520591</v>
      </c>
      <c r="I23" s="88">
        <f t="shared" si="3"/>
        <v>8.2590683033802</v>
      </c>
      <c r="J23" s="87">
        <v>8852943.054</v>
      </c>
      <c r="K23" s="87">
        <v>10975277.491</v>
      </c>
      <c r="L23" s="88">
        <f t="shared" si="4"/>
        <v>23.973207825403016</v>
      </c>
      <c r="M23" s="89">
        <f t="shared" si="5"/>
        <v>8.1918349895241</v>
      </c>
    </row>
    <row r="24" spans="1:13" ht="14.25">
      <c r="A24" s="90" t="s">
        <v>11</v>
      </c>
      <c r="B24" s="91">
        <v>570872.738</v>
      </c>
      <c r="C24" s="91">
        <v>635061.68</v>
      </c>
      <c r="D24" s="92">
        <f t="shared" si="0"/>
        <v>11.244001986306102</v>
      </c>
      <c r="E24" s="92">
        <f t="shared" si="1"/>
        <v>5.903237534896923</v>
      </c>
      <c r="F24" s="91">
        <v>5873742.135</v>
      </c>
      <c r="G24" s="91">
        <v>7304934.728</v>
      </c>
      <c r="H24" s="92">
        <f t="shared" si="2"/>
        <v>24.36594184943736</v>
      </c>
      <c r="I24" s="92">
        <f t="shared" si="3"/>
        <v>5.980019425473678</v>
      </c>
      <c r="J24" s="91">
        <v>6365358.870999999</v>
      </c>
      <c r="K24" s="91">
        <v>7929618.47</v>
      </c>
      <c r="L24" s="92">
        <f t="shared" si="4"/>
        <v>24.57457043194573</v>
      </c>
      <c r="M24" s="93">
        <f t="shared" si="5"/>
        <v>5.9185862124570265</v>
      </c>
    </row>
    <row r="25" spans="1:13" ht="14.25">
      <c r="A25" s="90" t="s">
        <v>12</v>
      </c>
      <c r="B25" s="91">
        <v>109337.777</v>
      </c>
      <c r="C25" s="91">
        <v>101281.541</v>
      </c>
      <c r="D25" s="92">
        <f t="shared" si="0"/>
        <v>-7.3682090683076575</v>
      </c>
      <c r="E25" s="92">
        <f t="shared" si="1"/>
        <v>0.9414660233056442</v>
      </c>
      <c r="F25" s="91">
        <v>1142331.0880000002</v>
      </c>
      <c r="G25" s="91">
        <v>1316701.7229999998</v>
      </c>
      <c r="H25" s="92">
        <f t="shared" si="2"/>
        <v>15.264456761418325</v>
      </c>
      <c r="I25" s="92">
        <f t="shared" si="3"/>
        <v>1.0778880543468508</v>
      </c>
      <c r="J25" s="91">
        <v>1249198.4570000002</v>
      </c>
      <c r="K25" s="91">
        <v>1441844.7839999998</v>
      </c>
      <c r="L25" s="92">
        <f t="shared" si="4"/>
        <v>15.42159501722788</v>
      </c>
      <c r="M25" s="93">
        <f t="shared" si="5"/>
        <v>1.0761782160605615</v>
      </c>
    </row>
    <row r="26" spans="1:13" ht="14.25">
      <c r="A26" s="90" t="s">
        <v>13</v>
      </c>
      <c r="B26" s="91">
        <v>129963.039</v>
      </c>
      <c r="C26" s="91">
        <v>153544.845</v>
      </c>
      <c r="D26" s="92">
        <f t="shared" si="0"/>
        <v>18.14500967463526</v>
      </c>
      <c r="E26" s="92">
        <f t="shared" si="1"/>
        <v>1.4272813505200472</v>
      </c>
      <c r="F26" s="91">
        <v>1141629.008</v>
      </c>
      <c r="G26" s="91">
        <v>1467286.439</v>
      </c>
      <c r="H26" s="92">
        <f t="shared" si="2"/>
        <v>28.52567942106812</v>
      </c>
      <c r="I26" s="92">
        <f t="shared" si="3"/>
        <v>1.2011608227410433</v>
      </c>
      <c r="J26" s="91">
        <v>1238385.724</v>
      </c>
      <c r="K26" s="91">
        <v>1603814.236</v>
      </c>
      <c r="L26" s="92">
        <f t="shared" si="4"/>
        <v>29.508456445998256</v>
      </c>
      <c r="M26" s="93">
        <f t="shared" si="5"/>
        <v>1.1970705602601206</v>
      </c>
    </row>
    <row r="27" spans="1:13" ht="15.75">
      <c r="A27" s="86" t="s">
        <v>79</v>
      </c>
      <c r="B27" s="87">
        <v>1148998.075</v>
      </c>
      <c r="C27" s="87">
        <v>1253569.625</v>
      </c>
      <c r="D27" s="88">
        <f t="shared" si="0"/>
        <v>9.101107501855479</v>
      </c>
      <c r="E27" s="88">
        <f t="shared" si="1"/>
        <v>11.652599260762607</v>
      </c>
      <c r="F27" s="87">
        <v>11276237.609</v>
      </c>
      <c r="G27" s="87">
        <v>14992968.008</v>
      </c>
      <c r="H27" s="88">
        <f t="shared" si="2"/>
        <v>32.96073147690267</v>
      </c>
      <c r="I27" s="88">
        <f t="shared" si="3"/>
        <v>12.273653806882502</v>
      </c>
      <c r="J27" s="87">
        <v>12159890.571999999</v>
      </c>
      <c r="K27" s="87">
        <v>16370606.306</v>
      </c>
      <c r="L27" s="88">
        <f t="shared" si="4"/>
        <v>34.627908113711285</v>
      </c>
      <c r="M27" s="89">
        <f t="shared" si="5"/>
        <v>12.218853295252382</v>
      </c>
    </row>
    <row r="28" spans="1:13" ht="15">
      <c r="A28" s="90" t="s">
        <v>14</v>
      </c>
      <c r="B28" s="91">
        <v>1148998.075</v>
      </c>
      <c r="C28" s="91">
        <v>1253569.625</v>
      </c>
      <c r="D28" s="92">
        <f t="shared" si="0"/>
        <v>9.101107501855479</v>
      </c>
      <c r="E28" s="92">
        <f t="shared" si="1"/>
        <v>11.652599260762607</v>
      </c>
      <c r="F28" s="91">
        <v>11276237.609</v>
      </c>
      <c r="G28" s="98">
        <v>14992968.008</v>
      </c>
      <c r="H28" s="92">
        <f t="shared" si="2"/>
        <v>32.96073147690267</v>
      </c>
      <c r="I28" s="92">
        <f t="shared" si="3"/>
        <v>12.273653806882502</v>
      </c>
      <c r="J28" s="91">
        <v>12159890.571999999</v>
      </c>
      <c r="K28" s="91">
        <v>16370606.306</v>
      </c>
      <c r="L28" s="92">
        <f t="shared" si="4"/>
        <v>34.627908113711285</v>
      </c>
      <c r="M28" s="93">
        <f t="shared" si="5"/>
        <v>12.218853295252382</v>
      </c>
    </row>
    <row r="29" spans="1:13" ht="15.75">
      <c r="A29" s="86" t="s">
        <v>80</v>
      </c>
      <c r="B29" s="87">
        <v>5836891.511</v>
      </c>
      <c r="C29" s="87">
        <v>6577818.211</v>
      </c>
      <c r="D29" s="88">
        <f t="shared" si="0"/>
        <v>12.69385765700246</v>
      </c>
      <c r="E29" s="88">
        <f t="shared" si="1"/>
        <v>61.14433382424165</v>
      </c>
      <c r="F29" s="87">
        <v>64532479.98900001</v>
      </c>
      <c r="G29" s="87">
        <v>76711480.288</v>
      </c>
      <c r="H29" s="88">
        <f t="shared" si="2"/>
        <v>18.872667377847538</v>
      </c>
      <c r="I29" s="88">
        <f t="shared" si="3"/>
        <v>62.79811652809626</v>
      </c>
      <c r="J29" s="87">
        <v>70319363.854</v>
      </c>
      <c r="K29" s="87">
        <v>83484159.214</v>
      </c>
      <c r="L29" s="88">
        <f t="shared" si="4"/>
        <v>18.7214369392381</v>
      </c>
      <c r="M29" s="89">
        <f t="shared" si="5"/>
        <v>62.31172351505931</v>
      </c>
    </row>
    <row r="30" spans="1:13" ht="14.25">
      <c r="A30" s="90" t="s">
        <v>15</v>
      </c>
      <c r="B30" s="91">
        <v>1187589.527</v>
      </c>
      <c r="C30" s="91">
        <v>1159630.813</v>
      </c>
      <c r="D30" s="92">
        <f t="shared" si="0"/>
        <v>-2.3542405321329443</v>
      </c>
      <c r="E30" s="92">
        <f t="shared" si="1"/>
        <v>10.779387825643385</v>
      </c>
      <c r="F30" s="91">
        <v>13164473.828000003</v>
      </c>
      <c r="G30" s="91">
        <v>14858971.834000003</v>
      </c>
      <c r="H30" s="92">
        <f t="shared" si="2"/>
        <v>12.87174883052226</v>
      </c>
      <c r="I30" s="92">
        <f t="shared" si="3"/>
        <v>12.163960872818667</v>
      </c>
      <c r="J30" s="91">
        <v>14329589.889000004</v>
      </c>
      <c r="K30" s="91">
        <v>16243612.620000003</v>
      </c>
      <c r="L30" s="92">
        <f t="shared" si="4"/>
        <v>13.357135450675269</v>
      </c>
      <c r="M30" s="93">
        <f t="shared" si="5"/>
        <v>12.12406650546265</v>
      </c>
    </row>
    <row r="31" spans="1:13" ht="14.25">
      <c r="A31" s="90" t="s">
        <v>122</v>
      </c>
      <c r="B31" s="91">
        <v>1325337.897</v>
      </c>
      <c r="C31" s="91">
        <v>1624445.197</v>
      </c>
      <c r="D31" s="92">
        <f t="shared" si="0"/>
        <v>22.568380537299294</v>
      </c>
      <c r="E31" s="92">
        <f t="shared" si="1"/>
        <v>15.100085806332112</v>
      </c>
      <c r="F31" s="91">
        <v>15662840.219000002</v>
      </c>
      <c r="G31" s="91">
        <v>18637333.078</v>
      </c>
      <c r="H31" s="92">
        <f t="shared" si="2"/>
        <v>18.990762961316264</v>
      </c>
      <c r="I31" s="92">
        <f t="shared" si="3"/>
        <v>15.257030760078703</v>
      </c>
      <c r="J31" s="91">
        <v>17073759.834000003</v>
      </c>
      <c r="K31" s="91">
        <v>20261725.583</v>
      </c>
      <c r="L31" s="92">
        <f t="shared" si="4"/>
        <v>18.671726555808817</v>
      </c>
      <c r="M31" s="93">
        <f t="shared" si="5"/>
        <v>15.123144969688765</v>
      </c>
    </row>
    <row r="32" spans="1:13" ht="14.25">
      <c r="A32" s="90" t="s">
        <v>123</v>
      </c>
      <c r="B32" s="91">
        <v>76104.185</v>
      </c>
      <c r="C32" s="91">
        <v>36258.207</v>
      </c>
      <c r="D32" s="92">
        <f t="shared" si="0"/>
        <v>-52.35714435415082</v>
      </c>
      <c r="E32" s="92">
        <f t="shared" si="1"/>
        <v>0.33703940144910394</v>
      </c>
      <c r="F32" s="91">
        <v>1087900.3639999998</v>
      </c>
      <c r="G32" s="91">
        <v>1252438.194</v>
      </c>
      <c r="H32" s="92">
        <f t="shared" si="2"/>
        <v>15.124347361648654</v>
      </c>
      <c r="I32" s="92">
        <f t="shared" si="3"/>
        <v>1.0252801713090365</v>
      </c>
      <c r="J32" s="91">
        <v>1306007.1959999998</v>
      </c>
      <c r="K32" s="91">
        <v>1303002.1979999999</v>
      </c>
      <c r="L32" s="92">
        <f t="shared" si="4"/>
        <v>-0.23009046268684616</v>
      </c>
      <c r="M32" s="93">
        <f t="shared" si="5"/>
        <v>0.9725475283660148</v>
      </c>
    </row>
    <row r="33" spans="1:13" ht="14.25">
      <c r="A33" s="90" t="s">
        <v>145</v>
      </c>
      <c r="B33" s="91">
        <v>912038.57</v>
      </c>
      <c r="C33" s="91">
        <v>988160.652</v>
      </c>
      <c r="D33" s="92">
        <f t="shared" si="0"/>
        <v>8.346366535792455</v>
      </c>
      <c r="E33" s="92">
        <f t="shared" si="1"/>
        <v>9.18548108806473</v>
      </c>
      <c r="F33" s="91">
        <v>8655275.508</v>
      </c>
      <c r="G33" s="91">
        <v>9653952.543</v>
      </c>
      <c r="H33" s="92">
        <f t="shared" si="2"/>
        <v>11.538362170874066</v>
      </c>
      <c r="I33" s="92">
        <f t="shared" si="3"/>
        <v>7.902989676068878</v>
      </c>
      <c r="J33" s="91">
        <v>9541446</v>
      </c>
      <c r="K33" s="91">
        <v>10585937.368999999</v>
      </c>
      <c r="L33" s="92">
        <f t="shared" si="4"/>
        <v>10.946887599636355</v>
      </c>
      <c r="M33" s="93">
        <f t="shared" si="5"/>
        <v>7.901235500186305</v>
      </c>
    </row>
    <row r="34" spans="1:13" ht="14.25">
      <c r="A34" s="90" t="s">
        <v>31</v>
      </c>
      <c r="B34" s="91">
        <v>500347.462</v>
      </c>
      <c r="C34" s="91">
        <v>681453.21</v>
      </c>
      <c r="D34" s="92">
        <f t="shared" si="0"/>
        <v>36.19599613358286</v>
      </c>
      <c r="E34" s="92">
        <f t="shared" si="1"/>
        <v>6.334471586363068</v>
      </c>
      <c r="F34" s="91">
        <v>5646605.334</v>
      </c>
      <c r="G34" s="91">
        <v>7537133.944999999</v>
      </c>
      <c r="H34" s="92">
        <f t="shared" si="2"/>
        <v>33.480799510044164</v>
      </c>
      <c r="I34" s="92">
        <f t="shared" si="3"/>
        <v>6.170104057293509</v>
      </c>
      <c r="J34" s="91">
        <v>6171168.575</v>
      </c>
      <c r="K34" s="91">
        <v>8202273.630999999</v>
      </c>
      <c r="L34" s="92">
        <f t="shared" si="4"/>
        <v>32.91281110401362</v>
      </c>
      <c r="M34" s="93">
        <f t="shared" si="5"/>
        <v>6.12209323902521</v>
      </c>
    </row>
    <row r="35" spans="1:13" ht="14.25">
      <c r="A35" s="90" t="s">
        <v>16</v>
      </c>
      <c r="B35" s="91">
        <v>499683.622</v>
      </c>
      <c r="C35" s="91">
        <v>556701.845</v>
      </c>
      <c r="D35" s="92">
        <f t="shared" si="0"/>
        <v>11.410864893226378</v>
      </c>
      <c r="E35" s="92">
        <f t="shared" si="1"/>
        <v>5.174841012530261</v>
      </c>
      <c r="F35" s="91">
        <v>5227475.300999999</v>
      </c>
      <c r="G35" s="91">
        <v>6422391.106</v>
      </c>
      <c r="H35" s="92">
        <f t="shared" si="2"/>
        <v>22.858373042363628</v>
      </c>
      <c r="I35" s="92">
        <f t="shared" si="3"/>
        <v>5.257545070821525</v>
      </c>
      <c r="J35" s="91">
        <v>5744453.884999999</v>
      </c>
      <c r="K35" s="91">
        <v>6972329.683999999</v>
      </c>
      <c r="L35" s="92">
        <f t="shared" si="4"/>
        <v>21.374978780946392</v>
      </c>
      <c r="M35" s="93">
        <f t="shared" si="5"/>
        <v>5.204075642800411</v>
      </c>
    </row>
    <row r="36" spans="1:13" ht="14.25">
      <c r="A36" s="90" t="s">
        <v>146</v>
      </c>
      <c r="B36" s="91">
        <v>955792.964</v>
      </c>
      <c r="C36" s="91">
        <v>1136876.77</v>
      </c>
      <c r="D36" s="92">
        <f t="shared" si="0"/>
        <v>18.94592373249569</v>
      </c>
      <c r="E36" s="92">
        <f t="shared" si="1"/>
        <v>10.567876841846882</v>
      </c>
      <c r="F36" s="91">
        <v>11020573.815999998</v>
      </c>
      <c r="G36" s="91">
        <v>13948708.132000001</v>
      </c>
      <c r="H36" s="92">
        <f t="shared" si="2"/>
        <v>26.569708300931218</v>
      </c>
      <c r="I36" s="92">
        <f t="shared" si="3"/>
        <v>11.41879410227944</v>
      </c>
      <c r="J36" s="91">
        <v>11745043.281999998</v>
      </c>
      <c r="K36" s="91">
        <v>15119776.379</v>
      </c>
      <c r="L36" s="92">
        <f t="shared" si="4"/>
        <v>28.73325381586281</v>
      </c>
      <c r="M36" s="93">
        <f t="shared" si="5"/>
        <v>11.285246616938789</v>
      </c>
    </row>
    <row r="37" spans="1:13" ht="14.25">
      <c r="A37" s="44" t="s">
        <v>159</v>
      </c>
      <c r="B37" s="91">
        <v>244054.44</v>
      </c>
      <c r="C37" s="91">
        <v>236075.012</v>
      </c>
      <c r="D37" s="92">
        <f t="shared" si="0"/>
        <v>-3.269527897136399</v>
      </c>
      <c r="E37" s="92">
        <f t="shared" si="1"/>
        <v>2.1944433364167732</v>
      </c>
      <c r="F37" s="91">
        <v>2927561.1659999997</v>
      </c>
      <c r="G37" s="91">
        <v>2969769.813</v>
      </c>
      <c r="H37" s="92">
        <f t="shared" si="2"/>
        <v>1.4417682366538247</v>
      </c>
      <c r="I37" s="92">
        <f t="shared" si="3"/>
        <v>2.4311348194328906</v>
      </c>
      <c r="J37" s="91">
        <v>3187069.332</v>
      </c>
      <c r="K37" s="91">
        <v>3245389.788</v>
      </c>
      <c r="L37" s="92">
        <f t="shared" si="4"/>
        <v>1.8299086064563919</v>
      </c>
      <c r="M37" s="93">
        <f t="shared" si="5"/>
        <v>2.4223257809912804</v>
      </c>
    </row>
    <row r="38" spans="1:13" ht="14.25">
      <c r="A38" s="90" t="s">
        <v>158</v>
      </c>
      <c r="B38" s="91">
        <v>132104.998</v>
      </c>
      <c r="C38" s="91">
        <v>153349.8</v>
      </c>
      <c r="D38" s="92">
        <f t="shared" si="0"/>
        <v>16.081754908319212</v>
      </c>
      <c r="E38" s="92">
        <f t="shared" si="1"/>
        <v>1.4254683030614224</v>
      </c>
      <c r="F38" s="91">
        <v>1084217.923</v>
      </c>
      <c r="G38" s="91">
        <v>1362459.454</v>
      </c>
      <c r="H38" s="92">
        <f t="shared" si="2"/>
        <v>25.6628787532043</v>
      </c>
      <c r="I38" s="92">
        <f t="shared" si="3"/>
        <v>1.115346584838131</v>
      </c>
      <c r="J38" s="91">
        <v>1161094.6369999999</v>
      </c>
      <c r="K38" s="91">
        <v>1477499.73</v>
      </c>
      <c r="L38" s="92">
        <f t="shared" si="4"/>
        <v>27.25058603470237</v>
      </c>
      <c r="M38" s="93">
        <f t="shared" si="5"/>
        <v>1.1027907034834905</v>
      </c>
    </row>
    <row r="39" spans="1:13" ht="14.25">
      <c r="A39" s="90" t="s">
        <v>81</v>
      </c>
      <c r="B39" s="91">
        <v>3837.847</v>
      </c>
      <c r="C39" s="91">
        <v>4866.705</v>
      </c>
      <c r="D39" s="92">
        <f t="shared" si="0"/>
        <v>26.808207831109463</v>
      </c>
      <c r="E39" s="92">
        <f t="shared" si="1"/>
        <v>0.04523862253390966</v>
      </c>
      <c r="F39" s="91">
        <v>55556.535</v>
      </c>
      <c r="G39" s="91">
        <v>68322.18699999999</v>
      </c>
      <c r="H39" s="92">
        <f t="shared" si="2"/>
        <v>22.977768501941288</v>
      </c>
      <c r="I39" s="92">
        <f t="shared" si="3"/>
        <v>0.055930411518229396</v>
      </c>
      <c r="J39" s="91">
        <v>59731.22900000001</v>
      </c>
      <c r="K39" s="91">
        <v>72612.23</v>
      </c>
      <c r="L39" s="92">
        <f t="shared" si="4"/>
        <v>21.56493548793377</v>
      </c>
      <c r="M39" s="93">
        <f t="shared" si="5"/>
        <v>0.05419702662362247</v>
      </c>
    </row>
    <row r="40" spans="1:13" ht="15.75">
      <c r="A40" s="99" t="s">
        <v>17</v>
      </c>
      <c r="B40" s="95">
        <v>260347.124</v>
      </c>
      <c r="C40" s="95">
        <v>326059.256</v>
      </c>
      <c r="D40" s="96">
        <f t="shared" si="0"/>
        <v>25.24019892764399</v>
      </c>
      <c r="E40" s="96">
        <f t="shared" si="1"/>
        <v>3.030894949636647</v>
      </c>
      <c r="F40" s="95">
        <v>3314270.303</v>
      </c>
      <c r="G40" s="95">
        <v>3531453.7550000004</v>
      </c>
      <c r="H40" s="96">
        <f t="shared" si="2"/>
        <v>6.55297945383064</v>
      </c>
      <c r="I40" s="96">
        <f t="shared" si="3"/>
        <v>2.8909446615745265</v>
      </c>
      <c r="J40" s="95">
        <v>3599225.513</v>
      </c>
      <c r="K40" s="95">
        <v>3868540.416</v>
      </c>
      <c r="L40" s="96">
        <f t="shared" si="4"/>
        <v>7.482579294552817</v>
      </c>
      <c r="M40" s="97">
        <f t="shared" si="5"/>
        <v>2.887439043264634</v>
      </c>
    </row>
    <row r="41" spans="1:13" ht="14.25">
      <c r="A41" s="90" t="s">
        <v>84</v>
      </c>
      <c r="B41" s="91">
        <v>260347.124</v>
      </c>
      <c r="C41" s="91">
        <v>326059.256</v>
      </c>
      <c r="D41" s="92">
        <f t="shared" si="0"/>
        <v>25.24019892764399</v>
      </c>
      <c r="E41" s="92">
        <f t="shared" si="1"/>
        <v>3.030894949636647</v>
      </c>
      <c r="F41" s="91">
        <v>3314270.303</v>
      </c>
      <c r="G41" s="91">
        <v>3531453.7550000004</v>
      </c>
      <c r="H41" s="92">
        <f t="shared" si="2"/>
        <v>6.55297945383064</v>
      </c>
      <c r="I41" s="92">
        <f t="shared" si="3"/>
        <v>2.8909446615745265</v>
      </c>
      <c r="J41" s="91">
        <v>3599225.513</v>
      </c>
      <c r="K41" s="91">
        <v>3868540.416</v>
      </c>
      <c r="L41" s="92">
        <f t="shared" si="4"/>
        <v>7.482579294552817</v>
      </c>
      <c r="M41" s="93">
        <f t="shared" si="5"/>
        <v>2.887439043264634</v>
      </c>
    </row>
    <row r="42" spans="1:13" ht="14.25">
      <c r="A42" s="134" t="s">
        <v>127</v>
      </c>
      <c r="B42" s="135"/>
      <c r="C42" s="135"/>
      <c r="D42" s="136"/>
      <c r="E42" s="137"/>
      <c r="F42" s="138">
        <f>F43-F44</f>
        <v>1469499.3949999958</v>
      </c>
      <c r="G42" s="139">
        <f>G43-G44</f>
        <v>803582.0689999759</v>
      </c>
      <c r="H42" s="140">
        <f t="shared" si="2"/>
        <v>-45.31593059961905</v>
      </c>
      <c r="I42" s="141">
        <f t="shared" si="3"/>
        <v>0.6578342670418158</v>
      </c>
      <c r="J42" s="139">
        <f>J43-J44</f>
        <v>2461756.45099999</v>
      </c>
      <c r="K42" s="138">
        <f>K43-K44</f>
        <v>1593678.7369999737</v>
      </c>
      <c r="L42" s="140">
        <f t="shared" si="4"/>
        <v>-35.26253434402069</v>
      </c>
      <c r="M42" s="142">
        <f t="shared" si="5"/>
        <v>1.1895055273565982</v>
      </c>
    </row>
    <row r="43" spans="1:13" s="105" customFormat="1" ht="22.5" customHeight="1" thickBot="1">
      <c r="A43" s="100" t="s">
        <v>130</v>
      </c>
      <c r="B43" s="101">
        <v>9442719.84</v>
      </c>
      <c r="C43" s="101">
        <v>10757854.08</v>
      </c>
      <c r="D43" s="102">
        <f>(C43-B43)/B43*100</f>
        <v>13.927494008971891</v>
      </c>
      <c r="E43" s="103">
        <f>C43/C$43*100</f>
        <v>100</v>
      </c>
      <c r="F43" s="101">
        <v>102060667.48499998</v>
      </c>
      <c r="G43" s="104">
        <v>122155702.31899999</v>
      </c>
      <c r="H43" s="102">
        <f t="shared" si="2"/>
        <v>19.68930375352817</v>
      </c>
      <c r="I43" s="103">
        <f t="shared" si="3"/>
        <v>100</v>
      </c>
      <c r="J43" s="101">
        <v>112115259.35199998</v>
      </c>
      <c r="K43" s="101">
        <v>133978254.01799999</v>
      </c>
      <c r="L43" s="102">
        <f t="shared" si="4"/>
        <v>19.500462998848693</v>
      </c>
      <c r="M43" s="103">
        <f t="shared" si="5"/>
        <v>100</v>
      </c>
    </row>
    <row r="44" spans="6:11" ht="24.75" customHeight="1" hidden="1">
      <c r="F44" s="156">
        <v>100591168.08999999</v>
      </c>
      <c r="G44" s="72">
        <v>121352120.25000001</v>
      </c>
      <c r="J44" s="162">
        <v>109653502.901</v>
      </c>
      <c r="K44" s="163">
        <v>132384575.28100002</v>
      </c>
    </row>
    <row r="45" ht="19.5" customHeight="1"/>
    <row r="46" ht="24" customHeight="1">
      <c r="A46" s="165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124" zoomScaleNormal="124" zoomScalePageLayoutView="0" workbookViewId="0" topLeftCell="A52">
      <selection activeCell="P59" sqref="P59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2010</v>
      </c>
      <c r="B2" s="20" t="s">
        <v>2</v>
      </c>
      <c r="C2" s="70">
        <v>1136470.105</v>
      </c>
      <c r="D2" s="70">
        <v>1116630.135</v>
      </c>
      <c r="E2" s="70">
        <v>1228021.25</v>
      </c>
      <c r="F2" s="70">
        <v>1187015.636</v>
      </c>
      <c r="G2" s="70">
        <v>1116848.837</v>
      </c>
      <c r="H2" s="70">
        <v>1067779.005</v>
      </c>
      <c r="I2" s="70">
        <v>1097997.369</v>
      </c>
      <c r="J2" s="70">
        <v>1154786.521</v>
      </c>
      <c r="K2" s="70">
        <v>1311581.62</v>
      </c>
      <c r="L2" s="70">
        <v>1507037.904</v>
      </c>
      <c r="M2" s="70">
        <v>1386309.576</v>
      </c>
      <c r="N2" s="70">
        <v>1658696.547</v>
      </c>
      <c r="O2" s="71">
        <v>14969174.504999999</v>
      </c>
    </row>
    <row r="3" spans="1:15" ht="15.75" thickTop="1">
      <c r="A3" s="52">
        <v>2011</v>
      </c>
      <c r="B3" s="20" t="s">
        <v>2</v>
      </c>
      <c r="C3" s="70">
        <v>1392157.215</v>
      </c>
      <c r="D3" s="70">
        <v>1347999.566</v>
      </c>
      <c r="E3" s="70">
        <v>1477566.602</v>
      </c>
      <c r="F3" s="70">
        <v>1323769.82</v>
      </c>
      <c r="G3" s="70">
        <v>1379033.722</v>
      </c>
      <c r="H3" s="70">
        <v>1366084.009</v>
      </c>
      <c r="I3" s="70">
        <v>1361088.851</v>
      </c>
      <c r="J3" s="70">
        <v>1419043.48</v>
      </c>
      <c r="K3" s="70">
        <v>1479673.061</v>
      </c>
      <c r="L3" s="70">
        <v>1770360.06</v>
      </c>
      <c r="M3" s="70">
        <v>1710518.922</v>
      </c>
      <c r="N3" s="70"/>
      <c r="O3" s="71">
        <f>SUM(C3:N3)</f>
        <v>16027295.308000002</v>
      </c>
    </row>
    <row r="4" spans="1:15" s="53" customFormat="1" ht="12.75">
      <c r="A4" s="19">
        <v>2010</v>
      </c>
      <c r="B4" s="22" t="s">
        <v>46</v>
      </c>
      <c r="C4" s="23">
        <v>298184.248</v>
      </c>
      <c r="D4" s="23">
        <v>327994.403</v>
      </c>
      <c r="E4" s="23">
        <v>357791.736</v>
      </c>
      <c r="F4" s="23">
        <v>353896.521</v>
      </c>
      <c r="G4" s="23">
        <v>327539.98</v>
      </c>
      <c r="H4" s="23">
        <v>318399.754</v>
      </c>
      <c r="I4" s="23">
        <v>333063.033</v>
      </c>
      <c r="J4" s="23">
        <v>323920.006</v>
      </c>
      <c r="K4" s="23">
        <v>310508.444</v>
      </c>
      <c r="L4" s="23">
        <v>361495.553</v>
      </c>
      <c r="M4" s="23">
        <v>320521.236</v>
      </c>
      <c r="N4" s="23">
        <v>457694.256</v>
      </c>
      <c r="O4" s="69">
        <v>4091009.17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475283.685</v>
      </c>
      <c r="I5" s="23">
        <v>454987.563</v>
      </c>
      <c r="J5" s="23">
        <v>489074.228</v>
      </c>
      <c r="K5" s="23">
        <v>454248.394</v>
      </c>
      <c r="L5" s="23">
        <v>476779.436</v>
      </c>
      <c r="M5" s="23">
        <v>491840.584</v>
      </c>
      <c r="N5" s="23"/>
      <c r="O5" s="164">
        <f>SUM(C5:N5)</f>
        <v>4891848.3319999995</v>
      </c>
    </row>
    <row r="6" spans="1:15" s="53" customFormat="1" ht="15">
      <c r="A6" s="19">
        <v>2010</v>
      </c>
      <c r="B6" s="22" t="s">
        <v>47</v>
      </c>
      <c r="C6" s="23">
        <v>180548.22</v>
      </c>
      <c r="D6" s="23">
        <v>173670.488</v>
      </c>
      <c r="E6" s="23">
        <v>195235.085</v>
      </c>
      <c r="F6" s="23">
        <v>181997.711</v>
      </c>
      <c r="G6" s="23">
        <v>205157.693</v>
      </c>
      <c r="H6" s="23">
        <v>163722.01</v>
      </c>
      <c r="I6" s="23">
        <v>112868.3</v>
      </c>
      <c r="J6" s="23">
        <v>100424.707</v>
      </c>
      <c r="K6" s="23">
        <v>126881.498</v>
      </c>
      <c r="L6" s="23">
        <v>176823.509</v>
      </c>
      <c r="M6" s="23">
        <v>243218.43</v>
      </c>
      <c r="N6" s="23">
        <v>310004.094</v>
      </c>
      <c r="O6" s="164">
        <f aca="true" t="shared" si="0" ref="O6:O37">SUM(C6:N6)</f>
        <v>2170551.7449999996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138152.007</v>
      </c>
      <c r="I7" s="23">
        <v>131859.303</v>
      </c>
      <c r="J7" s="23">
        <v>67668.075</v>
      </c>
      <c r="K7" s="23">
        <v>118967.532</v>
      </c>
      <c r="L7" s="23">
        <v>202787.99</v>
      </c>
      <c r="M7" s="23">
        <v>279725.23</v>
      </c>
      <c r="N7" s="23"/>
      <c r="O7" s="164">
        <f t="shared" si="0"/>
        <v>1998085.5739999998</v>
      </c>
    </row>
    <row r="8" spans="1:15" s="53" customFormat="1" ht="15">
      <c r="A8" s="19">
        <v>2010</v>
      </c>
      <c r="B8" s="22" t="s">
        <v>48</v>
      </c>
      <c r="C8" s="23">
        <v>77428.736</v>
      </c>
      <c r="D8" s="23">
        <v>75850.876</v>
      </c>
      <c r="E8" s="23">
        <v>89875.775</v>
      </c>
      <c r="F8" s="23">
        <v>84874.919</v>
      </c>
      <c r="G8" s="23">
        <v>80874.468</v>
      </c>
      <c r="H8" s="23">
        <v>80835.629</v>
      </c>
      <c r="I8" s="23">
        <v>90921.217</v>
      </c>
      <c r="J8" s="23">
        <v>101268.756</v>
      </c>
      <c r="K8" s="23">
        <v>101699.116</v>
      </c>
      <c r="L8" s="23">
        <v>115414.968</v>
      </c>
      <c r="M8" s="23">
        <v>107450.922</v>
      </c>
      <c r="N8" s="23">
        <v>111207.483</v>
      </c>
      <c r="O8" s="164">
        <f t="shared" si="0"/>
        <v>1117702.865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101565.445</v>
      </c>
      <c r="K9" s="23">
        <v>115380.083</v>
      </c>
      <c r="L9" s="23">
        <v>123909.953</v>
      </c>
      <c r="M9" s="23">
        <v>138960.395</v>
      </c>
      <c r="N9" s="23"/>
      <c r="O9" s="164">
        <f t="shared" si="0"/>
        <v>1085829.258</v>
      </c>
    </row>
    <row r="10" spans="1:15" s="53" customFormat="1" ht="15">
      <c r="A10" s="19">
        <v>2010</v>
      </c>
      <c r="B10" s="22" t="s">
        <v>49</v>
      </c>
      <c r="C10" s="23">
        <v>78013.647</v>
      </c>
      <c r="D10" s="23">
        <v>80859.859</v>
      </c>
      <c r="E10" s="23">
        <v>85122.203</v>
      </c>
      <c r="F10" s="23">
        <v>81892.902</v>
      </c>
      <c r="G10" s="23">
        <v>69431.391</v>
      </c>
      <c r="H10" s="23">
        <v>73733.895</v>
      </c>
      <c r="I10" s="23">
        <v>79910.657</v>
      </c>
      <c r="J10" s="23">
        <v>95571.15</v>
      </c>
      <c r="K10" s="23">
        <v>148740.704</v>
      </c>
      <c r="L10" s="23">
        <v>182089.924</v>
      </c>
      <c r="M10" s="23">
        <v>129462.137</v>
      </c>
      <c r="N10" s="23">
        <v>134148.817</v>
      </c>
      <c r="O10" s="164">
        <f t="shared" si="0"/>
        <v>1238977.286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102165.126</v>
      </c>
      <c r="E11" s="23">
        <v>112587.176</v>
      </c>
      <c r="F11" s="23">
        <v>93205.275</v>
      </c>
      <c r="G11" s="23">
        <v>86976.696</v>
      </c>
      <c r="H11" s="23">
        <v>89825.662</v>
      </c>
      <c r="I11" s="23">
        <v>84957.519</v>
      </c>
      <c r="J11" s="23">
        <v>106937.249</v>
      </c>
      <c r="K11" s="23">
        <v>153723.241</v>
      </c>
      <c r="L11" s="23">
        <v>192102.65</v>
      </c>
      <c r="M11" s="23">
        <v>130974.17</v>
      </c>
      <c r="N11" s="23"/>
      <c r="O11" s="164">
        <f t="shared" si="0"/>
        <v>1252320.8039999998</v>
      </c>
    </row>
    <row r="12" spans="1:15" s="53" customFormat="1" ht="15">
      <c r="A12" s="19">
        <v>2010</v>
      </c>
      <c r="B12" s="22" t="s">
        <v>50</v>
      </c>
      <c r="C12" s="23">
        <v>97522.132</v>
      </c>
      <c r="D12" s="23">
        <v>98194.288</v>
      </c>
      <c r="E12" s="23">
        <v>105502.591</v>
      </c>
      <c r="F12" s="23">
        <v>109472.118</v>
      </c>
      <c r="G12" s="23">
        <v>91379.236</v>
      </c>
      <c r="H12" s="23">
        <v>84246.972</v>
      </c>
      <c r="I12" s="23">
        <v>105361.395</v>
      </c>
      <c r="J12" s="23">
        <v>80285.814</v>
      </c>
      <c r="K12" s="23">
        <v>214029.273</v>
      </c>
      <c r="L12" s="23">
        <v>226300.364</v>
      </c>
      <c r="M12" s="23">
        <v>174881.3</v>
      </c>
      <c r="N12" s="23">
        <v>145606.421</v>
      </c>
      <c r="O12" s="164">
        <f t="shared" si="0"/>
        <v>1532781.904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133661.685</v>
      </c>
      <c r="E13" s="23">
        <v>130572.606</v>
      </c>
      <c r="F13" s="23">
        <v>120769.571</v>
      </c>
      <c r="G13" s="23">
        <v>120671.687</v>
      </c>
      <c r="H13" s="23">
        <v>115825.61</v>
      </c>
      <c r="I13" s="23">
        <v>118165.139</v>
      </c>
      <c r="J13" s="23">
        <v>128279.606</v>
      </c>
      <c r="K13" s="23">
        <v>165424.49</v>
      </c>
      <c r="L13" s="23">
        <v>263477.608</v>
      </c>
      <c r="M13" s="23">
        <v>205624.379</v>
      </c>
      <c r="N13" s="23"/>
      <c r="O13" s="164">
        <f t="shared" si="0"/>
        <v>1617828.264</v>
      </c>
    </row>
    <row r="14" spans="1:15" s="53" customFormat="1" ht="15">
      <c r="A14" s="19">
        <v>2010</v>
      </c>
      <c r="B14" s="22" t="s">
        <v>51</v>
      </c>
      <c r="C14" s="23">
        <v>19941.553</v>
      </c>
      <c r="D14" s="23">
        <v>24606.329</v>
      </c>
      <c r="E14" s="23">
        <v>20702.266</v>
      </c>
      <c r="F14" s="23">
        <v>16986.473</v>
      </c>
      <c r="G14" s="23">
        <v>14167.714</v>
      </c>
      <c r="H14" s="23">
        <v>12507.727</v>
      </c>
      <c r="I14" s="23">
        <v>12091.718</v>
      </c>
      <c r="J14" s="23">
        <v>12872.255</v>
      </c>
      <c r="K14" s="23">
        <v>11963.349</v>
      </c>
      <c r="L14" s="23">
        <v>12748.29</v>
      </c>
      <c r="M14" s="23">
        <v>12215.306</v>
      </c>
      <c r="N14" s="23">
        <v>17308.97</v>
      </c>
      <c r="O14" s="164">
        <f t="shared" si="0"/>
        <v>188111.95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13789.972</v>
      </c>
      <c r="L15" s="23">
        <v>12235.299</v>
      </c>
      <c r="M15" s="23">
        <v>13366.654</v>
      </c>
      <c r="N15" s="23"/>
      <c r="O15" s="164">
        <f t="shared" si="0"/>
        <v>160944.638</v>
      </c>
    </row>
    <row r="16" spans="1:15" ht="15">
      <c r="A16" s="19">
        <v>2010</v>
      </c>
      <c r="B16" s="22" t="s">
        <v>149</v>
      </c>
      <c r="C16" s="23">
        <v>92743.883</v>
      </c>
      <c r="D16" s="23">
        <v>45901.779</v>
      </c>
      <c r="E16" s="23">
        <v>38567.664</v>
      </c>
      <c r="F16" s="23">
        <v>36938.661</v>
      </c>
      <c r="G16" s="23">
        <v>34850.171</v>
      </c>
      <c r="H16" s="23">
        <v>30356.993</v>
      </c>
      <c r="I16" s="23">
        <v>42974.023</v>
      </c>
      <c r="J16" s="23">
        <v>118229.698</v>
      </c>
      <c r="K16" s="23">
        <v>90101.086</v>
      </c>
      <c r="L16" s="23">
        <v>58236.101</v>
      </c>
      <c r="M16" s="23">
        <v>51666.357</v>
      </c>
      <c r="N16" s="23">
        <v>57864.499</v>
      </c>
      <c r="O16" s="164">
        <f t="shared" si="0"/>
        <v>698430.9149999999</v>
      </c>
    </row>
    <row r="17" spans="1:15" ht="15">
      <c r="A17" s="52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/>
      <c r="O17" s="164">
        <f t="shared" si="0"/>
        <v>613922.363</v>
      </c>
    </row>
    <row r="18" spans="1:15" ht="15">
      <c r="A18" s="19">
        <v>2010</v>
      </c>
      <c r="B18" s="22" t="s">
        <v>133</v>
      </c>
      <c r="C18" s="23">
        <v>4498.739</v>
      </c>
      <c r="D18" s="23">
        <v>5654.509</v>
      </c>
      <c r="E18" s="23">
        <v>8963.669</v>
      </c>
      <c r="F18" s="23">
        <v>6796.635</v>
      </c>
      <c r="G18" s="23">
        <v>4566.862</v>
      </c>
      <c r="H18" s="23">
        <v>2546.567</v>
      </c>
      <c r="I18" s="23">
        <v>2882.186</v>
      </c>
      <c r="J18" s="23">
        <v>3649.04</v>
      </c>
      <c r="K18" s="23">
        <v>4186.893</v>
      </c>
      <c r="L18" s="23">
        <v>3258.996</v>
      </c>
      <c r="M18" s="23">
        <v>3536.388</v>
      </c>
      <c r="N18" s="23">
        <v>5226.757</v>
      </c>
      <c r="O18" s="164">
        <f t="shared" si="0"/>
        <v>55767.241</v>
      </c>
    </row>
    <row r="19" spans="1:15" ht="15">
      <c r="A19" s="52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5235.606</v>
      </c>
      <c r="K19" s="23">
        <v>7819.24</v>
      </c>
      <c r="L19" s="23">
        <v>4915.975</v>
      </c>
      <c r="M19" s="23">
        <v>4297.793</v>
      </c>
      <c r="N19" s="23"/>
      <c r="O19" s="164">
        <f t="shared" si="0"/>
        <v>71286.74200000001</v>
      </c>
    </row>
    <row r="20" spans="1:15" ht="15">
      <c r="A20" s="19">
        <v>2010</v>
      </c>
      <c r="B20" s="22" t="s">
        <v>113</v>
      </c>
      <c r="C20" s="24">
        <v>79602.391</v>
      </c>
      <c r="D20" s="24">
        <v>79106.789</v>
      </c>
      <c r="E20" s="24">
        <v>74465.066</v>
      </c>
      <c r="F20" s="24">
        <v>76930.388</v>
      </c>
      <c r="G20" s="24">
        <v>65766.213</v>
      </c>
      <c r="H20" s="24">
        <v>63212.473</v>
      </c>
      <c r="I20" s="24">
        <v>79159.925</v>
      </c>
      <c r="J20" s="24">
        <v>73290.298</v>
      </c>
      <c r="K20" s="24">
        <v>72570.931</v>
      </c>
      <c r="L20" s="24">
        <v>97487.913</v>
      </c>
      <c r="M20" s="24">
        <v>84259.51</v>
      </c>
      <c r="N20" s="24">
        <v>112577.177</v>
      </c>
      <c r="O20" s="164">
        <f t="shared" si="0"/>
        <v>958429.0739999999</v>
      </c>
    </row>
    <row r="21" spans="1:15" ht="15">
      <c r="A21" s="52">
        <v>2011</v>
      </c>
      <c r="B21" s="22" t="s">
        <v>113</v>
      </c>
      <c r="C21" s="24">
        <v>115267.479</v>
      </c>
      <c r="D21" s="24">
        <v>85459.212</v>
      </c>
      <c r="E21" s="24">
        <v>104072.301</v>
      </c>
      <c r="F21" s="24">
        <v>109381.776</v>
      </c>
      <c r="G21" s="24">
        <v>113124.933</v>
      </c>
      <c r="H21" s="24">
        <v>126162.029</v>
      </c>
      <c r="I21" s="24">
        <v>120570.73</v>
      </c>
      <c r="J21" s="24">
        <v>113931.337</v>
      </c>
      <c r="K21" s="24">
        <v>124321.903</v>
      </c>
      <c r="L21" s="24">
        <v>131206.167</v>
      </c>
      <c r="M21" s="24">
        <v>132339.771</v>
      </c>
      <c r="N21" s="24"/>
      <c r="O21" s="164">
        <f t="shared" si="0"/>
        <v>1275837.638</v>
      </c>
    </row>
    <row r="22" spans="1:15" ht="15">
      <c r="A22" s="19">
        <v>2010</v>
      </c>
      <c r="B22" s="22" t="s">
        <v>52</v>
      </c>
      <c r="C22" s="24">
        <v>207986.556</v>
      </c>
      <c r="D22" s="24">
        <v>204790.814</v>
      </c>
      <c r="E22" s="24">
        <v>251795.195</v>
      </c>
      <c r="F22" s="24">
        <v>237229.308</v>
      </c>
      <c r="G22" s="24">
        <v>223115.11</v>
      </c>
      <c r="H22" s="24">
        <v>238216.988</v>
      </c>
      <c r="I22" s="24">
        <v>238764.915</v>
      </c>
      <c r="J22" s="24">
        <v>245274.797</v>
      </c>
      <c r="K22" s="24">
        <v>230900.326</v>
      </c>
      <c r="L22" s="24">
        <v>273182.285</v>
      </c>
      <c r="M22" s="24">
        <v>259097.99</v>
      </c>
      <c r="N22" s="24">
        <v>307058.074</v>
      </c>
      <c r="O22" s="164">
        <f t="shared" si="0"/>
        <v>2917412.358</v>
      </c>
    </row>
    <row r="23" spans="1:15" ht="15">
      <c r="A23" s="52">
        <v>2011</v>
      </c>
      <c r="B23" s="22" t="s">
        <v>52</v>
      </c>
      <c r="C23" s="24">
        <v>252040.17</v>
      </c>
      <c r="D23" s="24">
        <v>251245.768</v>
      </c>
      <c r="E23" s="24">
        <v>275779.296</v>
      </c>
      <c r="F23" s="24">
        <v>278559.059</v>
      </c>
      <c r="G23" s="24">
        <v>281327.367</v>
      </c>
      <c r="H23" s="24">
        <v>277753.764</v>
      </c>
      <c r="I23" s="24">
        <v>288390.416</v>
      </c>
      <c r="J23" s="24">
        <v>300793.966</v>
      </c>
      <c r="K23" s="24">
        <v>271361.938</v>
      </c>
      <c r="L23" s="24">
        <v>310011.438</v>
      </c>
      <c r="M23" s="24">
        <v>272128.514</v>
      </c>
      <c r="N23" s="24"/>
      <c r="O23" s="164">
        <f t="shared" si="0"/>
        <v>3059391.696</v>
      </c>
    </row>
    <row r="24" spans="1:15" ht="15">
      <c r="A24" s="19">
        <v>2010</v>
      </c>
      <c r="B24" s="20" t="s">
        <v>10</v>
      </c>
      <c r="C24" s="21">
        <v>6464200.373</v>
      </c>
      <c r="D24" s="21">
        <v>6865627.185</v>
      </c>
      <c r="E24" s="21">
        <v>8075006.338</v>
      </c>
      <c r="F24" s="21">
        <v>7873643.605</v>
      </c>
      <c r="G24" s="21">
        <v>7648492.543</v>
      </c>
      <c r="H24" s="21">
        <v>7775768.063</v>
      </c>
      <c r="I24" s="21">
        <v>7940946.459</v>
      </c>
      <c r="J24" s="21">
        <v>7047525.259</v>
      </c>
      <c r="K24" s="21">
        <v>7610452.038</v>
      </c>
      <c r="L24" s="21">
        <v>8868694.826</v>
      </c>
      <c r="M24" s="21">
        <v>7796063.14</v>
      </c>
      <c r="N24" s="21">
        <v>9036671.823</v>
      </c>
      <c r="O24" s="164">
        <f t="shared" si="0"/>
        <v>93003091.65200001</v>
      </c>
    </row>
    <row r="25" spans="1:15" ht="15">
      <c r="A25" s="52">
        <v>2011</v>
      </c>
      <c r="B25" s="20" t="s">
        <v>10</v>
      </c>
      <c r="C25" s="21">
        <v>7925432.767</v>
      </c>
      <c r="D25" s="21">
        <v>8509227.065</v>
      </c>
      <c r="E25" s="21">
        <v>9905571.176</v>
      </c>
      <c r="F25" s="21">
        <v>10096184.068</v>
      </c>
      <c r="G25" s="21">
        <v>9308936.731</v>
      </c>
      <c r="H25" s="21">
        <v>9704202.061</v>
      </c>
      <c r="I25" s="21">
        <v>9778402.386</v>
      </c>
      <c r="J25" s="21">
        <v>9257123.516</v>
      </c>
      <c r="K25" s="21">
        <v>8845944.982</v>
      </c>
      <c r="L25" s="21">
        <v>9741070.534</v>
      </c>
      <c r="M25" s="21">
        <v>8721275.901</v>
      </c>
      <c r="N25" s="21"/>
      <c r="O25" s="164">
        <f t="shared" si="0"/>
        <v>101793371.187</v>
      </c>
    </row>
    <row r="26" spans="1:15" ht="15">
      <c r="A26" s="19">
        <v>2010</v>
      </c>
      <c r="B26" s="22" t="s">
        <v>53</v>
      </c>
      <c r="C26" s="23">
        <v>478776.06</v>
      </c>
      <c r="D26" s="23">
        <v>476008.62</v>
      </c>
      <c r="E26" s="23">
        <v>549008.983</v>
      </c>
      <c r="F26" s="23">
        <v>560142.36</v>
      </c>
      <c r="G26" s="23">
        <v>510070.26</v>
      </c>
      <c r="H26" s="23">
        <v>529426.23</v>
      </c>
      <c r="I26" s="23">
        <v>538674.706</v>
      </c>
      <c r="J26" s="23">
        <v>481124.551</v>
      </c>
      <c r="K26" s="23">
        <v>552455.591</v>
      </c>
      <c r="L26" s="23">
        <v>627182.036</v>
      </c>
      <c r="M26" s="23">
        <v>570872.738</v>
      </c>
      <c r="N26" s="23">
        <v>624683.742</v>
      </c>
      <c r="O26" s="164">
        <f t="shared" si="0"/>
        <v>6498425.876999999</v>
      </c>
    </row>
    <row r="27" spans="1:15" ht="15">
      <c r="A27" s="52">
        <v>2011</v>
      </c>
      <c r="B27" s="22" t="s">
        <v>53</v>
      </c>
      <c r="C27" s="23">
        <v>606942.881</v>
      </c>
      <c r="D27" s="23">
        <v>627626.077</v>
      </c>
      <c r="E27" s="23">
        <v>733031.035</v>
      </c>
      <c r="F27" s="23">
        <v>757225.542</v>
      </c>
      <c r="G27" s="23">
        <v>695764.889</v>
      </c>
      <c r="H27" s="23">
        <v>676885.006</v>
      </c>
      <c r="I27" s="23">
        <v>624097.499</v>
      </c>
      <c r="J27" s="23">
        <v>616112.363</v>
      </c>
      <c r="K27" s="23">
        <v>629597.921</v>
      </c>
      <c r="L27" s="23">
        <v>702589.835</v>
      </c>
      <c r="M27" s="23">
        <v>635061.68</v>
      </c>
      <c r="N27" s="23"/>
      <c r="O27" s="164">
        <f t="shared" si="0"/>
        <v>7304934.728</v>
      </c>
    </row>
    <row r="28" spans="1:15" ht="15">
      <c r="A28" s="19">
        <v>2010</v>
      </c>
      <c r="B28" s="22" t="s">
        <v>54</v>
      </c>
      <c r="C28" s="23">
        <v>76294.453</v>
      </c>
      <c r="D28" s="23">
        <v>79687.801</v>
      </c>
      <c r="E28" s="23">
        <v>91311.866</v>
      </c>
      <c r="F28" s="23">
        <v>99027.253</v>
      </c>
      <c r="G28" s="23">
        <v>85358.602</v>
      </c>
      <c r="H28" s="23">
        <v>99752.11</v>
      </c>
      <c r="I28" s="23">
        <v>129508.098</v>
      </c>
      <c r="J28" s="23">
        <v>115701.697</v>
      </c>
      <c r="K28" s="23">
        <v>113068.31</v>
      </c>
      <c r="L28" s="23">
        <v>143283.121</v>
      </c>
      <c r="M28" s="23">
        <v>109337.777</v>
      </c>
      <c r="N28" s="23">
        <v>125143.061</v>
      </c>
      <c r="O28" s="164">
        <f t="shared" si="0"/>
        <v>1267474.1490000002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101726.512</v>
      </c>
      <c r="E29" s="23">
        <v>112346.952</v>
      </c>
      <c r="F29" s="23">
        <v>113104.562</v>
      </c>
      <c r="G29" s="23">
        <v>112835.894</v>
      </c>
      <c r="H29" s="23">
        <v>132634.078</v>
      </c>
      <c r="I29" s="23">
        <v>153562.386</v>
      </c>
      <c r="J29" s="23">
        <v>152892.234</v>
      </c>
      <c r="K29" s="23">
        <v>107442.751</v>
      </c>
      <c r="L29" s="23">
        <v>139632.419</v>
      </c>
      <c r="M29" s="23">
        <v>101281.541</v>
      </c>
      <c r="N29" s="23"/>
      <c r="O29" s="164">
        <f t="shared" si="0"/>
        <v>1316701.7229999998</v>
      </c>
    </row>
    <row r="30" spans="1:15" s="53" customFormat="1" ht="15">
      <c r="A30" s="19">
        <v>2010</v>
      </c>
      <c r="B30" s="22" t="s">
        <v>55</v>
      </c>
      <c r="C30" s="23">
        <v>77658.46</v>
      </c>
      <c r="D30" s="23">
        <v>80595.879</v>
      </c>
      <c r="E30" s="23">
        <v>101549.222</v>
      </c>
      <c r="F30" s="23">
        <v>100310.512</v>
      </c>
      <c r="G30" s="23">
        <v>95767.101</v>
      </c>
      <c r="H30" s="23">
        <v>96784.11</v>
      </c>
      <c r="I30" s="23">
        <v>103999.786</v>
      </c>
      <c r="J30" s="23">
        <v>111880.659</v>
      </c>
      <c r="K30" s="23">
        <v>103277.471</v>
      </c>
      <c r="L30" s="23">
        <v>139842.769</v>
      </c>
      <c r="M30" s="23">
        <v>129963.039</v>
      </c>
      <c r="N30" s="23">
        <v>136527.797</v>
      </c>
      <c r="O30" s="164">
        <f t="shared" si="0"/>
        <v>1278156.805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105036.327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134079.013</v>
      </c>
      <c r="J31" s="23">
        <v>145188.884</v>
      </c>
      <c r="K31" s="23">
        <v>136316.908</v>
      </c>
      <c r="L31" s="23">
        <v>170371.558</v>
      </c>
      <c r="M31" s="23">
        <v>153544.845</v>
      </c>
      <c r="N31" s="23"/>
      <c r="O31" s="164">
        <f t="shared" si="0"/>
        <v>1467286.439</v>
      </c>
    </row>
    <row r="32" spans="1:15" ht="15">
      <c r="A32" s="19">
        <v>2010</v>
      </c>
      <c r="B32" s="22" t="s">
        <v>82</v>
      </c>
      <c r="C32" s="24">
        <v>838332.656</v>
      </c>
      <c r="D32" s="24">
        <v>835810.234</v>
      </c>
      <c r="E32" s="24">
        <v>1023359.365</v>
      </c>
      <c r="F32" s="24">
        <v>1074347.427</v>
      </c>
      <c r="G32" s="24">
        <v>1038200.086</v>
      </c>
      <c r="H32" s="24">
        <v>1044431.496</v>
      </c>
      <c r="I32" s="24">
        <v>1084858.713</v>
      </c>
      <c r="J32" s="24">
        <v>1078605.892</v>
      </c>
      <c r="K32" s="24">
        <v>964447.233</v>
      </c>
      <c r="L32" s="24">
        <v>1144846.432</v>
      </c>
      <c r="M32" s="24">
        <v>1148998.075</v>
      </c>
      <c r="N32" s="24">
        <v>1377638.298</v>
      </c>
      <c r="O32" s="164">
        <f t="shared" si="0"/>
        <v>12653875.907</v>
      </c>
    </row>
    <row r="33" spans="1:15" ht="15">
      <c r="A33" s="52">
        <v>2011</v>
      </c>
      <c r="B33" s="22" t="s">
        <v>82</v>
      </c>
      <c r="C33" s="24">
        <v>1214751.127</v>
      </c>
      <c r="D33" s="24">
        <v>1185038.512</v>
      </c>
      <c r="E33" s="24">
        <v>1351154.141</v>
      </c>
      <c r="F33" s="24">
        <v>1609843.798</v>
      </c>
      <c r="G33" s="24">
        <v>1427149.657</v>
      </c>
      <c r="H33" s="24">
        <v>1435331.644</v>
      </c>
      <c r="I33" s="24">
        <v>1351930.698</v>
      </c>
      <c r="J33" s="24">
        <v>1497857.193</v>
      </c>
      <c r="K33" s="24">
        <v>1268786.996</v>
      </c>
      <c r="L33" s="24">
        <v>1397554.617</v>
      </c>
      <c r="M33" s="24">
        <v>1253569.625</v>
      </c>
      <c r="N33" s="24"/>
      <c r="O33" s="164">
        <f t="shared" si="0"/>
        <v>14992968.008</v>
      </c>
    </row>
    <row r="34" spans="1:15" ht="15">
      <c r="A34" s="19">
        <v>2010</v>
      </c>
      <c r="B34" s="22" t="s">
        <v>56</v>
      </c>
      <c r="C34" s="23">
        <v>1159668.434</v>
      </c>
      <c r="D34" s="23">
        <v>1139649.192</v>
      </c>
      <c r="E34" s="23">
        <v>1234476.762</v>
      </c>
      <c r="F34" s="23">
        <v>1195315.626</v>
      </c>
      <c r="G34" s="23">
        <v>1053861.92</v>
      </c>
      <c r="H34" s="23">
        <v>1165044.992</v>
      </c>
      <c r="I34" s="23">
        <v>1370855.421</v>
      </c>
      <c r="J34" s="23">
        <v>1169171.785</v>
      </c>
      <c r="K34" s="23">
        <v>1132852.233</v>
      </c>
      <c r="L34" s="23">
        <v>1355987.936</v>
      </c>
      <c r="M34" s="23">
        <v>1187589.527</v>
      </c>
      <c r="N34" s="23">
        <v>1384640.786</v>
      </c>
      <c r="O34" s="164">
        <f t="shared" si="0"/>
        <v>14549114.614000004</v>
      </c>
    </row>
    <row r="35" spans="1:15" ht="15">
      <c r="A35" s="52">
        <v>2011</v>
      </c>
      <c r="B35" s="22" t="s">
        <v>56</v>
      </c>
      <c r="C35" s="23">
        <v>1297754.756</v>
      </c>
      <c r="D35" s="23">
        <v>1289302.536</v>
      </c>
      <c r="E35" s="23">
        <v>1414165.601</v>
      </c>
      <c r="F35" s="23">
        <v>1393431.688</v>
      </c>
      <c r="G35" s="23">
        <v>1288492.872</v>
      </c>
      <c r="H35" s="23">
        <v>1473107.497</v>
      </c>
      <c r="I35" s="23">
        <v>1615069.823</v>
      </c>
      <c r="J35" s="23">
        <v>1500795.47</v>
      </c>
      <c r="K35" s="23">
        <v>1107605.21</v>
      </c>
      <c r="L35" s="23">
        <v>1319615.568</v>
      </c>
      <c r="M35" s="23">
        <v>1159630.813</v>
      </c>
      <c r="N35" s="23"/>
      <c r="O35" s="164">
        <f t="shared" si="0"/>
        <v>14858971.834000003</v>
      </c>
    </row>
    <row r="36" spans="1:15" ht="15">
      <c r="A36" s="19">
        <v>2010</v>
      </c>
      <c r="B36" s="22" t="s">
        <v>121</v>
      </c>
      <c r="C36" s="23">
        <v>1389794.315</v>
      </c>
      <c r="D36" s="23">
        <v>1434975.342</v>
      </c>
      <c r="E36" s="23">
        <v>1694468.814</v>
      </c>
      <c r="F36" s="23">
        <v>1411059.455</v>
      </c>
      <c r="G36" s="23">
        <v>1407227.132</v>
      </c>
      <c r="H36" s="23">
        <v>1424102.733</v>
      </c>
      <c r="I36" s="23">
        <v>1383600.506</v>
      </c>
      <c r="J36" s="23">
        <v>1016143.817</v>
      </c>
      <c r="K36" s="23">
        <v>1482838.841</v>
      </c>
      <c r="L36" s="23">
        <v>1693291.367</v>
      </c>
      <c r="M36" s="23">
        <v>1325337.897</v>
      </c>
      <c r="N36" s="23">
        <v>1624392.505</v>
      </c>
      <c r="O36" s="164">
        <f t="shared" si="0"/>
        <v>17287232.724000003</v>
      </c>
    </row>
    <row r="37" spans="1:15" ht="15">
      <c r="A37" s="52">
        <v>2011</v>
      </c>
      <c r="B37" s="22" t="s">
        <v>121</v>
      </c>
      <c r="C37" s="23">
        <v>1488675.979</v>
      </c>
      <c r="D37" s="23">
        <v>1633115.882</v>
      </c>
      <c r="E37" s="23">
        <v>1953081.99</v>
      </c>
      <c r="F37" s="23">
        <v>1789025.628</v>
      </c>
      <c r="G37" s="23">
        <v>1675119.075</v>
      </c>
      <c r="H37" s="23">
        <v>1794355.418</v>
      </c>
      <c r="I37" s="23">
        <v>1907565.46</v>
      </c>
      <c r="J37" s="23">
        <v>1316404.299</v>
      </c>
      <c r="K37" s="23">
        <v>1660594.361</v>
      </c>
      <c r="L37" s="23">
        <v>1794949.789</v>
      </c>
      <c r="M37" s="23">
        <v>1624445.197</v>
      </c>
      <c r="N37" s="23"/>
      <c r="O37" s="164">
        <f t="shared" si="0"/>
        <v>18637333.078</v>
      </c>
    </row>
    <row r="38" spans="1:15" ht="15">
      <c r="A38" s="19">
        <v>2010</v>
      </c>
      <c r="B38" s="22" t="s">
        <v>124</v>
      </c>
      <c r="C38" s="23">
        <v>44047.638</v>
      </c>
      <c r="D38" s="23">
        <v>74780.644</v>
      </c>
      <c r="E38" s="23">
        <v>104030.47</v>
      </c>
      <c r="F38" s="23">
        <v>81679.7</v>
      </c>
      <c r="G38" s="23">
        <v>166729.998</v>
      </c>
      <c r="H38" s="23">
        <v>188271.483</v>
      </c>
      <c r="I38" s="23">
        <v>175466.007</v>
      </c>
      <c r="J38" s="23">
        <v>71246.692</v>
      </c>
      <c r="K38" s="23">
        <v>35169.918</v>
      </c>
      <c r="L38" s="23">
        <v>70373.629</v>
      </c>
      <c r="M38" s="23">
        <v>76104.185</v>
      </c>
      <c r="N38" s="23">
        <v>50564.004</v>
      </c>
      <c r="O38" s="164">
        <f aca="true" t="shared" si="1" ref="O38:O57">SUM(C38:N38)</f>
        <v>1138464.3679999998</v>
      </c>
    </row>
    <row r="39" spans="1:15" ht="15">
      <c r="A39" s="52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60631.329</v>
      </c>
      <c r="K39" s="23">
        <v>82931.339</v>
      </c>
      <c r="L39" s="23">
        <v>82876.573</v>
      </c>
      <c r="M39" s="23">
        <v>36258.207</v>
      </c>
      <c r="N39" s="23"/>
      <c r="O39" s="164">
        <f t="shared" si="1"/>
        <v>1252438.194</v>
      </c>
    </row>
    <row r="40" spans="1:15" ht="15">
      <c r="A40" s="19">
        <v>2010</v>
      </c>
      <c r="B40" s="22" t="s">
        <v>114</v>
      </c>
      <c r="C40" s="23">
        <v>623341.096</v>
      </c>
      <c r="D40" s="23">
        <v>708977.466</v>
      </c>
      <c r="E40" s="23">
        <v>798124.327</v>
      </c>
      <c r="F40" s="23">
        <v>821011.533</v>
      </c>
      <c r="G40" s="23">
        <v>773802.859</v>
      </c>
      <c r="H40" s="23">
        <v>793745.436</v>
      </c>
      <c r="I40" s="23">
        <v>732154.854</v>
      </c>
      <c r="J40" s="23">
        <v>736089.521</v>
      </c>
      <c r="K40" s="23">
        <v>812245.095</v>
      </c>
      <c r="L40" s="23">
        <v>943744.751</v>
      </c>
      <c r="M40" s="23">
        <v>912038.57</v>
      </c>
      <c r="N40" s="23">
        <v>931984.826</v>
      </c>
      <c r="O40" s="164">
        <f t="shared" si="1"/>
        <v>9587260.333999999</v>
      </c>
    </row>
    <row r="41" spans="1:15" ht="15">
      <c r="A41" s="52">
        <v>2011</v>
      </c>
      <c r="B41" s="22" t="s">
        <v>114</v>
      </c>
      <c r="C41" s="23">
        <v>715022.564</v>
      </c>
      <c r="D41" s="23">
        <v>740023.455</v>
      </c>
      <c r="E41" s="23">
        <v>914877.988</v>
      </c>
      <c r="F41" s="23">
        <v>862895.829</v>
      </c>
      <c r="G41" s="23">
        <v>842032.227</v>
      </c>
      <c r="H41" s="23">
        <v>851921.473</v>
      </c>
      <c r="I41" s="23">
        <v>824349.99</v>
      </c>
      <c r="J41" s="23">
        <v>960950.995</v>
      </c>
      <c r="K41" s="23">
        <v>947771.794</v>
      </c>
      <c r="L41" s="23">
        <v>1005945.576</v>
      </c>
      <c r="M41" s="23">
        <v>988160.652</v>
      </c>
      <c r="N41" s="23"/>
      <c r="O41" s="164">
        <f t="shared" si="1"/>
        <v>9653952.543</v>
      </c>
    </row>
    <row r="42" spans="1:15" ht="15">
      <c r="A42" s="19">
        <v>2010</v>
      </c>
      <c r="B42" s="22" t="s">
        <v>57</v>
      </c>
      <c r="C42" s="23">
        <v>398907.543</v>
      </c>
      <c r="D42" s="23">
        <v>472495.089</v>
      </c>
      <c r="E42" s="23">
        <v>516845.558</v>
      </c>
      <c r="F42" s="23">
        <v>552336.689</v>
      </c>
      <c r="G42" s="23">
        <v>534824.66</v>
      </c>
      <c r="H42" s="23">
        <v>545101.334</v>
      </c>
      <c r="I42" s="23">
        <v>530308.31</v>
      </c>
      <c r="J42" s="23">
        <v>496324.687</v>
      </c>
      <c r="K42" s="23">
        <v>500040.243</v>
      </c>
      <c r="L42" s="23">
        <v>599073.759</v>
      </c>
      <c r="M42" s="23">
        <v>500347.462</v>
      </c>
      <c r="N42" s="23">
        <v>665139.686</v>
      </c>
      <c r="O42" s="164">
        <f t="shared" si="1"/>
        <v>6311745.02</v>
      </c>
    </row>
    <row r="43" spans="1:15" ht="15">
      <c r="A43" s="52">
        <v>2011</v>
      </c>
      <c r="B43" s="22" t="s">
        <v>57</v>
      </c>
      <c r="C43" s="23">
        <v>542759.336</v>
      </c>
      <c r="D43" s="23">
        <v>569337.872</v>
      </c>
      <c r="E43" s="23">
        <v>711270.888</v>
      </c>
      <c r="F43" s="23">
        <v>708692.98</v>
      </c>
      <c r="G43" s="23">
        <v>713424.578</v>
      </c>
      <c r="H43" s="23">
        <v>758371.062</v>
      </c>
      <c r="I43" s="23">
        <v>713131.813</v>
      </c>
      <c r="J43" s="23">
        <v>739291.844</v>
      </c>
      <c r="K43" s="23">
        <v>646481.073</v>
      </c>
      <c r="L43" s="23">
        <v>752919.289</v>
      </c>
      <c r="M43" s="23">
        <v>681453.21</v>
      </c>
      <c r="N43" s="23"/>
      <c r="O43" s="164">
        <f t="shared" si="1"/>
        <v>7537133.944999999</v>
      </c>
    </row>
    <row r="44" spans="1:15" ht="15">
      <c r="A44" s="19">
        <v>2010</v>
      </c>
      <c r="B44" s="22" t="s">
        <v>83</v>
      </c>
      <c r="C44" s="23">
        <v>391412.814</v>
      </c>
      <c r="D44" s="23">
        <v>441167.785</v>
      </c>
      <c r="E44" s="23">
        <v>491933.763</v>
      </c>
      <c r="F44" s="23">
        <v>490586.112</v>
      </c>
      <c r="G44" s="23">
        <v>440666.591</v>
      </c>
      <c r="H44" s="23">
        <v>472669.455</v>
      </c>
      <c r="I44" s="23">
        <v>498543.985</v>
      </c>
      <c r="J44" s="23">
        <v>467499.144</v>
      </c>
      <c r="K44" s="23">
        <v>482269.635</v>
      </c>
      <c r="L44" s="23">
        <v>551042.395</v>
      </c>
      <c r="M44" s="23">
        <v>499683.622</v>
      </c>
      <c r="N44" s="23">
        <v>549938.578</v>
      </c>
      <c r="O44" s="164">
        <f t="shared" si="1"/>
        <v>5777413.878999999</v>
      </c>
    </row>
    <row r="45" spans="1:15" ht="15">
      <c r="A45" s="52">
        <v>2011</v>
      </c>
      <c r="B45" s="22" t="s">
        <v>83</v>
      </c>
      <c r="C45" s="23">
        <v>506583.586</v>
      </c>
      <c r="D45" s="23">
        <v>540577.834</v>
      </c>
      <c r="E45" s="23">
        <v>607783.735</v>
      </c>
      <c r="F45" s="23">
        <v>611404.872</v>
      </c>
      <c r="G45" s="23">
        <v>591586.918</v>
      </c>
      <c r="H45" s="23">
        <v>618996.674</v>
      </c>
      <c r="I45" s="23">
        <v>579633.315</v>
      </c>
      <c r="J45" s="23">
        <v>625644.157</v>
      </c>
      <c r="K45" s="23">
        <v>584929.29</v>
      </c>
      <c r="L45" s="23">
        <v>598548.88</v>
      </c>
      <c r="M45" s="23">
        <v>556701.845</v>
      </c>
      <c r="N45" s="23"/>
      <c r="O45" s="164">
        <f t="shared" si="1"/>
        <v>6422391.106</v>
      </c>
    </row>
    <row r="46" spans="1:15" ht="15">
      <c r="A46" s="19">
        <v>2010</v>
      </c>
      <c r="B46" s="22" t="s">
        <v>144</v>
      </c>
      <c r="C46" s="23">
        <v>681444.17</v>
      </c>
      <c r="D46" s="23">
        <v>800525.543</v>
      </c>
      <c r="E46" s="23">
        <v>1045324.853</v>
      </c>
      <c r="F46" s="23">
        <v>1077419.267</v>
      </c>
      <c r="G46" s="23">
        <v>1176446.678</v>
      </c>
      <c r="H46" s="23">
        <v>1060955.898</v>
      </c>
      <c r="I46" s="23">
        <v>1017603.429</v>
      </c>
      <c r="J46" s="23">
        <v>950308.322</v>
      </c>
      <c r="K46" s="23">
        <v>1080728.071</v>
      </c>
      <c r="L46" s="23">
        <v>1174024.621</v>
      </c>
      <c r="M46" s="23">
        <v>955792.964</v>
      </c>
      <c r="N46" s="23">
        <v>1171068.247</v>
      </c>
      <c r="O46" s="164">
        <f t="shared" si="1"/>
        <v>12191642.062999997</v>
      </c>
    </row>
    <row r="47" spans="1:15" ht="15">
      <c r="A47" s="52">
        <v>2011</v>
      </c>
      <c r="B47" s="22" t="s">
        <v>144</v>
      </c>
      <c r="C47" s="23">
        <v>973903.714</v>
      </c>
      <c r="D47" s="23">
        <v>1289789.104</v>
      </c>
      <c r="E47" s="23">
        <v>1385835.418</v>
      </c>
      <c r="F47" s="23">
        <v>1459515.939</v>
      </c>
      <c r="G47" s="23">
        <v>1334958.27</v>
      </c>
      <c r="H47" s="23">
        <v>1303342.604</v>
      </c>
      <c r="I47" s="23">
        <v>1240576.911</v>
      </c>
      <c r="J47" s="23">
        <v>1229898.73</v>
      </c>
      <c r="K47" s="23">
        <v>1274825.953</v>
      </c>
      <c r="L47" s="23">
        <v>1319184.719</v>
      </c>
      <c r="M47" s="23">
        <v>1136876.77</v>
      </c>
      <c r="N47" s="23"/>
      <c r="O47" s="164">
        <f t="shared" si="1"/>
        <v>13948708.132000001</v>
      </c>
    </row>
    <row r="48" spans="1:15" ht="15">
      <c r="A48" s="19">
        <v>2010</v>
      </c>
      <c r="B48" s="22" t="s">
        <v>157</v>
      </c>
      <c r="C48" s="23">
        <v>233587.616</v>
      </c>
      <c r="D48" s="23">
        <v>239562.562</v>
      </c>
      <c r="E48" s="23">
        <v>301053.451</v>
      </c>
      <c r="F48" s="23">
        <v>290021.425</v>
      </c>
      <c r="G48" s="23">
        <v>268788.18</v>
      </c>
      <c r="H48" s="23">
        <v>263920.047</v>
      </c>
      <c r="I48" s="23">
        <v>278093.319</v>
      </c>
      <c r="J48" s="23">
        <v>259432.823</v>
      </c>
      <c r="K48" s="23">
        <v>254095.63</v>
      </c>
      <c r="L48" s="23">
        <v>294951.673</v>
      </c>
      <c r="M48" s="23">
        <v>244054.44</v>
      </c>
      <c r="N48" s="23">
        <v>275619.975</v>
      </c>
      <c r="O48" s="164">
        <f t="shared" si="1"/>
        <v>3203181.141</v>
      </c>
    </row>
    <row r="49" spans="1:15" ht="15">
      <c r="A49" s="52">
        <v>2011</v>
      </c>
      <c r="B49" s="22" t="s">
        <v>157</v>
      </c>
      <c r="C49" s="23">
        <v>227620.404</v>
      </c>
      <c r="D49" s="23">
        <v>230292.283</v>
      </c>
      <c r="E49" s="23">
        <v>278181.986</v>
      </c>
      <c r="F49" s="23">
        <v>284954.249</v>
      </c>
      <c r="G49" s="23">
        <v>296184.7</v>
      </c>
      <c r="H49" s="23">
        <v>279056.894</v>
      </c>
      <c r="I49" s="23">
        <v>282176.959</v>
      </c>
      <c r="J49" s="23">
        <v>299314.986</v>
      </c>
      <c r="K49" s="23">
        <v>277980.904</v>
      </c>
      <c r="L49" s="23">
        <v>277931.436</v>
      </c>
      <c r="M49" s="23">
        <v>236075.012</v>
      </c>
      <c r="N49" s="23"/>
      <c r="O49" s="164">
        <f t="shared" si="1"/>
        <v>2969769.813</v>
      </c>
    </row>
    <row r="50" spans="1:15" ht="15">
      <c r="A50" s="19">
        <v>2010</v>
      </c>
      <c r="B50" s="22" t="s">
        <v>156</v>
      </c>
      <c r="C50" s="23">
        <v>66010.629</v>
      </c>
      <c r="D50" s="23">
        <v>77321.226</v>
      </c>
      <c r="E50" s="23">
        <v>116761.848</v>
      </c>
      <c r="F50" s="23">
        <v>113016.6</v>
      </c>
      <c r="G50" s="23">
        <v>90995.168</v>
      </c>
      <c r="H50" s="23">
        <v>85998.096</v>
      </c>
      <c r="I50" s="23">
        <v>90912.985</v>
      </c>
      <c r="J50" s="23">
        <v>89719.31</v>
      </c>
      <c r="K50" s="23">
        <v>94388.64</v>
      </c>
      <c r="L50" s="23">
        <v>126988.423</v>
      </c>
      <c r="M50" s="23">
        <v>132104.998</v>
      </c>
      <c r="N50" s="23">
        <v>115040.276</v>
      </c>
      <c r="O50" s="164">
        <f t="shared" si="1"/>
        <v>1199258.199</v>
      </c>
    </row>
    <row r="51" spans="1:15" ht="15">
      <c r="A51" s="52">
        <v>2011</v>
      </c>
      <c r="B51" s="22" t="s">
        <v>156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116347.735</v>
      </c>
      <c r="I51" s="23">
        <v>113778.644</v>
      </c>
      <c r="J51" s="23">
        <v>106964.666</v>
      </c>
      <c r="K51" s="23">
        <v>116603.225</v>
      </c>
      <c r="L51" s="23">
        <v>173942.002</v>
      </c>
      <c r="M51" s="23">
        <v>153349.8</v>
      </c>
      <c r="N51" s="23"/>
      <c r="O51" s="164">
        <f t="shared" si="1"/>
        <v>1362459.454</v>
      </c>
    </row>
    <row r="52" spans="1:15" ht="15">
      <c r="A52" s="19">
        <v>2010</v>
      </c>
      <c r="B52" s="22" t="s">
        <v>58</v>
      </c>
      <c r="C52" s="23">
        <v>4924.49</v>
      </c>
      <c r="D52" s="23">
        <v>4069.801</v>
      </c>
      <c r="E52" s="23">
        <v>6757.057</v>
      </c>
      <c r="F52" s="23">
        <v>7369.645</v>
      </c>
      <c r="G52" s="23">
        <v>5753.308</v>
      </c>
      <c r="H52" s="23">
        <v>5564.643</v>
      </c>
      <c r="I52" s="23">
        <v>6366.342</v>
      </c>
      <c r="J52" s="23">
        <v>4276.358</v>
      </c>
      <c r="K52" s="23">
        <v>2575.129</v>
      </c>
      <c r="L52" s="23">
        <v>4061.915</v>
      </c>
      <c r="M52" s="23">
        <v>3837.847</v>
      </c>
      <c r="N52" s="23">
        <v>4290.043</v>
      </c>
      <c r="O52" s="164">
        <f t="shared" si="1"/>
        <v>59846.578</v>
      </c>
    </row>
    <row r="53" spans="1:15" ht="15">
      <c r="A53" s="52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8872.295</v>
      </c>
      <c r="H53" s="23">
        <v>7356.808</v>
      </c>
      <c r="I53" s="23">
        <v>5031.243</v>
      </c>
      <c r="J53" s="23">
        <v>5176.365</v>
      </c>
      <c r="K53" s="23">
        <v>4077.256</v>
      </c>
      <c r="L53" s="23">
        <v>5008.272</v>
      </c>
      <c r="M53" s="23">
        <v>4866.705</v>
      </c>
      <c r="N53" s="23"/>
      <c r="O53" s="164">
        <f t="shared" si="1"/>
        <v>68322.18699999999</v>
      </c>
    </row>
    <row r="54" spans="1:15" ht="15">
      <c r="A54" s="19">
        <v>2010</v>
      </c>
      <c r="B54" s="20" t="s">
        <v>17</v>
      </c>
      <c r="C54" s="21">
        <v>270379.293</v>
      </c>
      <c r="D54" s="21">
        <v>202701.424</v>
      </c>
      <c r="E54" s="21">
        <v>242148.111</v>
      </c>
      <c r="F54" s="21">
        <v>342336.398</v>
      </c>
      <c r="G54" s="21">
        <v>337652.945</v>
      </c>
      <c r="H54" s="21">
        <v>343900.515</v>
      </c>
      <c r="I54" s="21">
        <v>339580.896</v>
      </c>
      <c r="J54" s="21">
        <v>326843.058</v>
      </c>
      <c r="K54" s="21">
        <v>289418.693</v>
      </c>
      <c r="L54" s="21">
        <v>358961.846</v>
      </c>
      <c r="M54" s="21">
        <v>260347.124</v>
      </c>
      <c r="N54" s="21">
        <v>337086.661</v>
      </c>
      <c r="O54" s="164">
        <f t="shared" si="1"/>
        <v>3651356.9639999997</v>
      </c>
    </row>
    <row r="55" spans="1:15" ht="15">
      <c r="A55" s="52">
        <v>2011</v>
      </c>
      <c r="B55" s="20" t="s">
        <v>17</v>
      </c>
      <c r="C55" s="21">
        <v>295364.358</v>
      </c>
      <c r="D55" s="21">
        <v>247055.952</v>
      </c>
      <c r="E55" s="21">
        <v>281636.656</v>
      </c>
      <c r="F55" s="21">
        <v>326660.522</v>
      </c>
      <c r="G55" s="21">
        <v>322228.675</v>
      </c>
      <c r="H55" s="21">
        <v>369527.346</v>
      </c>
      <c r="I55" s="21">
        <v>354183.094</v>
      </c>
      <c r="J55" s="21">
        <v>351392.926</v>
      </c>
      <c r="K55" s="21">
        <v>322009.791</v>
      </c>
      <c r="L55" s="21">
        <v>335335.179</v>
      </c>
      <c r="M55" s="21">
        <v>326059.256</v>
      </c>
      <c r="N55" s="21"/>
      <c r="O55" s="164">
        <f t="shared" si="1"/>
        <v>3531453.7550000004</v>
      </c>
    </row>
    <row r="56" spans="1:15" ht="15">
      <c r="A56" s="19">
        <v>2010</v>
      </c>
      <c r="B56" s="22" t="s">
        <v>59</v>
      </c>
      <c r="C56" s="23">
        <v>270379.293</v>
      </c>
      <c r="D56" s="23">
        <v>202701.424</v>
      </c>
      <c r="E56" s="23">
        <v>242148.111</v>
      </c>
      <c r="F56" s="23">
        <v>342336.398</v>
      </c>
      <c r="G56" s="23">
        <v>337652.945</v>
      </c>
      <c r="H56" s="23">
        <v>343900.515</v>
      </c>
      <c r="I56" s="23">
        <v>339580.896</v>
      </c>
      <c r="J56" s="23">
        <v>326843.058</v>
      </c>
      <c r="K56" s="23">
        <v>289418.693</v>
      </c>
      <c r="L56" s="23">
        <v>358961.846</v>
      </c>
      <c r="M56" s="23">
        <v>260347.124</v>
      </c>
      <c r="N56" s="23">
        <v>337086.661</v>
      </c>
      <c r="O56" s="164">
        <f t="shared" si="1"/>
        <v>3651356.9639999997</v>
      </c>
    </row>
    <row r="57" spans="1:15" ht="15.75" thickBot="1">
      <c r="A57" s="52">
        <v>2011</v>
      </c>
      <c r="B57" s="22" t="s">
        <v>59</v>
      </c>
      <c r="C57" s="23">
        <v>295364.358</v>
      </c>
      <c r="D57" s="23">
        <v>247055.952</v>
      </c>
      <c r="E57" s="23">
        <v>281636.656</v>
      </c>
      <c r="F57" s="23">
        <v>326660.522</v>
      </c>
      <c r="G57" s="23">
        <v>322228.675</v>
      </c>
      <c r="H57" s="23">
        <v>369527.346</v>
      </c>
      <c r="I57" s="23">
        <v>354183.094</v>
      </c>
      <c r="J57" s="23">
        <v>351392.926</v>
      </c>
      <c r="K57" s="23">
        <v>322009.791</v>
      </c>
      <c r="L57" s="23">
        <v>335335.179</v>
      </c>
      <c r="M57" s="23">
        <v>326059.256</v>
      </c>
      <c r="N57" s="23"/>
      <c r="O57" s="164">
        <f t="shared" si="1"/>
        <v>3531453.7550000004</v>
      </c>
    </row>
    <row r="58" spans="1:15" s="161" customFormat="1" ht="15" customHeight="1" thickBot="1">
      <c r="A58" s="157">
        <v>2002</v>
      </c>
      <c r="B58" s="158" t="s">
        <v>18</v>
      </c>
      <c r="C58" s="159">
        <v>2607319.6610000003</v>
      </c>
      <c r="D58" s="159">
        <v>2383772.9540000013</v>
      </c>
      <c r="E58" s="159">
        <v>2918943.521000001</v>
      </c>
      <c r="F58" s="159">
        <v>2742857.9220000007</v>
      </c>
      <c r="G58" s="159">
        <v>3000325.242999999</v>
      </c>
      <c r="H58" s="159">
        <v>2770693.8810000005</v>
      </c>
      <c r="I58" s="159">
        <v>3103851.862000001</v>
      </c>
      <c r="J58" s="159">
        <v>2975888.974000001</v>
      </c>
      <c r="K58" s="159">
        <v>3218206.861000001</v>
      </c>
      <c r="L58" s="159">
        <v>3501128.02</v>
      </c>
      <c r="M58" s="159">
        <v>3593604.8959999993</v>
      </c>
      <c r="N58" s="159">
        <v>3242495.233999999</v>
      </c>
      <c r="O58" s="160">
        <f aca="true" t="shared" si="2" ref="O58:O65">SUM(C58:N58)</f>
        <v>36059089.029</v>
      </c>
    </row>
    <row r="59" spans="1:15" s="161" customFormat="1" ht="15" customHeight="1" thickBot="1">
      <c r="A59" s="157">
        <v>2003</v>
      </c>
      <c r="B59" s="158" t="s">
        <v>18</v>
      </c>
      <c r="C59" s="159">
        <v>3533705.5820000004</v>
      </c>
      <c r="D59" s="159">
        <v>2923460.39</v>
      </c>
      <c r="E59" s="159">
        <v>3908255.9910000004</v>
      </c>
      <c r="F59" s="159">
        <v>3662183.449000002</v>
      </c>
      <c r="G59" s="159">
        <v>3860471.3</v>
      </c>
      <c r="H59" s="159">
        <v>3796113.5220000003</v>
      </c>
      <c r="I59" s="159">
        <v>4236114.264</v>
      </c>
      <c r="J59" s="159">
        <v>3828726.17</v>
      </c>
      <c r="K59" s="159">
        <v>4114677.5230000005</v>
      </c>
      <c r="L59" s="159">
        <v>4824388.259000002</v>
      </c>
      <c r="M59" s="159">
        <v>3969697.458000001</v>
      </c>
      <c r="N59" s="159">
        <v>4595042.393999998</v>
      </c>
      <c r="O59" s="160">
        <f t="shared" si="2"/>
        <v>47252836.302000016</v>
      </c>
    </row>
    <row r="60" spans="1:15" s="161" customFormat="1" ht="15" customHeight="1" thickBot="1">
      <c r="A60" s="157">
        <v>2004</v>
      </c>
      <c r="B60" s="158" t="s">
        <v>18</v>
      </c>
      <c r="C60" s="159">
        <v>4619660.84</v>
      </c>
      <c r="D60" s="159">
        <v>3664503.0430000005</v>
      </c>
      <c r="E60" s="159">
        <v>5218042.176999998</v>
      </c>
      <c r="F60" s="159">
        <v>5072462.993999997</v>
      </c>
      <c r="G60" s="159">
        <v>5170061.604999999</v>
      </c>
      <c r="H60" s="159">
        <v>5284383.285999999</v>
      </c>
      <c r="I60" s="159">
        <v>5632138.798</v>
      </c>
      <c r="J60" s="159">
        <v>4707491.283999999</v>
      </c>
      <c r="K60" s="159">
        <v>5656283.520999999</v>
      </c>
      <c r="L60" s="159">
        <v>5867342.121</v>
      </c>
      <c r="M60" s="159">
        <v>5733908.976</v>
      </c>
      <c r="N60" s="159">
        <v>6540874.174999999</v>
      </c>
      <c r="O60" s="160">
        <f t="shared" si="2"/>
        <v>63167152.81999999</v>
      </c>
    </row>
    <row r="61" spans="1:15" s="161" customFormat="1" ht="15" customHeight="1" thickBot="1">
      <c r="A61" s="157">
        <v>2005</v>
      </c>
      <c r="B61" s="158" t="s">
        <v>18</v>
      </c>
      <c r="C61" s="159">
        <v>4997279.724</v>
      </c>
      <c r="D61" s="159">
        <v>5651741.2519999975</v>
      </c>
      <c r="E61" s="159">
        <v>6591859.217999999</v>
      </c>
      <c r="F61" s="159">
        <v>6128131.877999999</v>
      </c>
      <c r="G61" s="159">
        <v>5977226.217</v>
      </c>
      <c r="H61" s="159">
        <v>6038534.367</v>
      </c>
      <c r="I61" s="159">
        <v>5763466.353000001</v>
      </c>
      <c r="J61" s="159">
        <v>5552867.211999998</v>
      </c>
      <c r="K61" s="159">
        <v>6814268.940999999</v>
      </c>
      <c r="L61" s="159">
        <v>6772178.569</v>
      </c>
      <c r="M61" s="159">
        <v>5942575.782000001</v>
      </c>
      <c r="N61" s="159">
        <v>7246278.630000002</v>
      </c>
      <c r="O61" s="160">
        <f t="shared" si="2"/>
        <v>73476408.14299999</v>
      </c>
    </row>
    <row r="62" spans="1:15" s="161" customFormat="1" ht="15" customHeight="1" thickBot="1">
      <c r="A62" s="157">
        <v>2006</v>
      </c>
      <c r="B62" s="158" t="s">
        <v>18</v>
      </c>
      <c r="C62" s="159">
        <v>5133048.880999998</v>
      </c>
      <c r="D62" s="159">
        <v>6058251.279</v>
      </c>
      <c r="E62" s="159">
        <v>7411101.658999997</v>
      </c>
      <c r="F62" s="159">
        <v>6456090.261000001</v>
      </c>
      <c r="G62" s="159">
        <v>7041543.246999999</v>
      </c>
      <c r="H62" s="159">
        <v>7815434.6219999995</v>
      </c>
      <c r="I62" s="159">
        <v>7067411.478999999</v>
      </c>
      <c r="J62" s="159">
        <v>6811202.410000001</v>
      </c>
      <c r="K62" s="159">
        <v>7606551.095</v>
      </c>
      <c r="L62" s="159">
        <v>6888812.549000001</v>
      </c>
      <c r="M62" s="159">
        <v>8641474.556000004</v>
      </c>
      <c r="N62" s="159">
        <v>8603753.479999999</v>
      </c>
      <c r="O62" s="160">
        <f t="shared" si="2"/>
        <v>85534675.518</v>
      </c>
    </row>
    <row r="63" spans="1:15" s="161" customFormat="1" ht="15" customHeight="1" thickBot="1">
      <c r="A63" s="157">
        <v>2007</v>
      </c>
      <c r="B63" s="158" t="s">
        <v>18</v>
      </c>
      <c r="C63" s="159">
        <v>6564559.7930000005</v>
      </c>
      <c r="D63" s="159">
        <v>7656951.608</v>
      </c>
      <c r="E63" s="159">
        <v>8957851.621000005</v>
      </c>
      <c r="F63" s="159">
        <v>8313312.004999998</v>
      </c>
      <c r="G63" s="159">
        <v>9147620.042000001</v>
      </c>
      <c r="H63" s="159">
        <v>8980247.437</v>
      </c>
      <c r="I63" s="159">
        <v>8937741.591000002</v>
      </c>
      <c r="J63" s="159">
        <v>8736689.092000002</v>
      </c>
      <c r="K63" s="159">
        <v>9038743.896</v>
      </c>
      <c r="L63" s="159">
        <v>9895216.622</v>
      </c>
      <c r="M63" s="159">
        <v>11318798.219999997</v>
      </c>
      <c r="N63" s="159">
        <v>9724017.977000004</v>
      </c>
      <c r="O63" s="160">
        <f t="shared" si="2"/>
        <v>107271749.904</v>
      </c>
    </row>
    <row r="64" spans="1:15" s="161" customFormat="1" ht="15" customHeight="1" thickBot="1">
      <c r="A64" s="157">
        <v>2008</v>
      </c>
      <c r="B64" s="158" t="s">
        <v>18</v>
      </c>
      <c r="C64" s="159">
        <v>10632207.041</v>
      </c>
      <c r="D64" s="159">
        <v>11077899.120000005</v>
      </c>
      <c r="E64" s="159">
        <v>11428587.234000001</v>
      </c>
      <c r="F64" s="159">
        <v>11363963.502999999</v>
      </c>
      <c r="G64" s="159">
        <v>12477968.7</v>
      </c>
      <c r="H64" s="159">
        <v>11770634.384000003</v>
      </c>
      <c r="I64" s="159">
        <v>12595426.862999996</v>
      </c>
      <c r="J64" s="159">
        <v>11046830.086</v>
      </c>
      <c r="K64" s="159">
        <v>12793148.033999996</v>
      </c>
      <c r="L64" s="159">
        <v>9722708.79</v>
      </c>
      <c r="M64" s="159">
        <v>9395872.897000004</v>
      </c>
      <c r="N64" s="159">
        <v>7721948.974000001</v>
      </c>
      <c r="O64" s="160">
        <f t="shared" si="2"/>
        <v>132027195.626</v>
      </c>
    </row>
    <row r="65" spans="1:15" s="161" customFormat="1" ht="15" customHeight="1" thickBot="1">
      <c r="A65" s="157">
        <v>2009</v>
      </c>
      <c r="B65" s="158" t="s">
        <v>18</v>
      </c>
      <c r="C65" s="159">
        <v>7884493.524000002</v>
      </c>
      <c r="D65" s="159">
        <v>8435115.834</v>
      </c>
      <c r="E65" s="159">
        <v>8155485.081</v>
      </c>
      <c r="F65" s="159">
        <v>7561696.282999998</v>
      </c>
      <c r="G65" s="159">
        <v>7346407.528000003</v>
      </c>
      <c r="H65" s="159">
        <v>8329692.782999998</v>
      </c>
      <c r="I65" s="159">
        <v>9055733.670999995</v>
      </c>
      <c r="J65" s="159">
        <v>7839908.841999998</v>
      </c>
      <c r="K65" s="159">
        <v>8480708.387</v>
      </c>
      <c r="L65" s="159">
        <v>10095768.030000005</v>
      </c>
      <c r="M65" s="159">
        <v>8903010.773</v>
      </c>
      <c r="N65" s="159">
        <v>10054591.867</v>
      </c>
      <c r="O65" s="160">
        <f t="shared" si="2"/>
        <v>102142612.603</v>
      </c>
    </row>
    <row r="66" spans="1:15" s="161" customFormat="1" ht="15" customHeight="1" thickBot="1">
      <c r="A66" s="157">
        <v>2010</v>
      </c>
      <c r="B66" s="158" t="s">
        <v>18</v>
      </c>
      <c r="C66" s="159">
        <v>7828748.057999998</v>
      </c>
      <c r="D66" s="159">
        <v>8263237.813999999</v>
      </c>
      <c r="E66" s="159">
        <v>9886488.171</v>
      </c>
      <c r="F66" s="159">
        <v>9396006.654000003</v>
      </c>
      <c r="G66" s="159">
        <v>9799958.117000002</v>
      </c>
      <c r="H66" s="159">
        <v>9542907.644000003</v>
      </c>
      <c r="I66" s="159">
        <v>9564682.545</v>
      </c>
      <c r="J66" s="159">
        <v>8523451.973000003</v>
      </c>
      <c r="K66" s="159">
        <v>8909230.521</v>
      </c>
      <c r="L66" s="159">
        <v>10963586.270000001</v>
      </c>
      <c r="M66" s="159">
        <v>9382369.718</v>
      </c>
      <c r="N66" s="159">
        <v>11822551.699000007</v>
      </c>
      <c r="O66" s="160">
        <f>SUM(C66:N66)</f>
        <v>113883219.18399999</v>
      </c>
    </row>
    <row r="67" spans="1:15" s="161" customFormat="1" ht="15" customHeight="1" thickBot="1">
      <c r="A67" s="157">
        <v>2011</v>
      </c>
      <c r="B67" s="158" t="s">
        <v>18</v>
      </c>
      <c r="C67" s="159">
        <v>9548358.419</v>
      </c>
      <c r="D67" s="159">
        <v>10059883.914999995</v>
      </c>
      <c r="E67" s="159">
        <v>11812134.904000005</v>
      </c>
      <c r="F67" s="159">
        <v>11869100.208</v>
      </c>
      <c r="G67" s="159">
        <v>10940559.386000004</v>
      </c>
      <c r="H67" s="159">
        <v>11353460.248999998</v>
      </c>
      <c r="I67" s="159">
        <v>11862710.09</v>
      </c>
      <c r="J67" s="159">
        <v>11253441.055999998</v>
      </c>
      <c r="K67" s="159">
        <v>10762931.292</v>
      </c>
      <c r="L67" s="159">
        <v>11935268.719999999</v>
      </c>
      <c r="M67" s="167">
        <v>10757854.08</v>
      </c>
      <c r="N67" s="159"/>
      <c r="O67" s="160">
        <f>SUM(C67:N67)</f>
        <v>122155702.31899999</v>
      </c>
    </row>
    <row r="69" ht="12.75">
      <c r="B69" s="166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2">
      <selection activeCell="B44" sqref="B44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3" t="s">
        <v>163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5" t="s">
        <v>112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0"/>
      <c r="B6" s="168" t="s">
        <v>29</v>
      </c>
      <c r="C6" s="169"/>
      <c r="D6" s="169"/>
      <c r="E6" s="171"/>
      <c r="F6" s="168" t="s">
        <v>162</v>
      </c>
      <c r="G6" s="169"/>
      <c r="H6" s="169"/>
      <c r="I6" s="170"/>
      <c r="J6" s="168" t="s">
        <v>116</v>
      </c>
      <c r="K6" s="169"/>
      <c r="L6" s="169"/>
      <c r="M6" s="171"/>
    </row>
    <row r="7" spans="1:13" ht="38.25" thickBot="1" thickTop="1">
      <c r="A7" s="41" t="s">
        <v>1</v>
      </c>
      <c r="B7" s="77">
        <v>2010</v>
      </c>
      <c r="C7" s="78">
        <v>2011</v>
      </c>
      <c r="D7" s="79" t="s">
        <v>138</v>
      </c>
      <c r="E7" s="80" t="s">
        <v>137</v>
      </c>
      <c r="F7" s="77">
        <v>2010</v>
      </c>
      <c r="G7" s="78">
        <v>2011</v>
      </c>
      <c r="H7" s="79" t="s">
        <v>138</v>
      </c>
      <c r="I7" s="80" t="s">
        <v>137</v>
      </c>
      <c r="J7" s="77" t="s">
        <v>111</v>
      </c>
      <c r="K7" s="78" t="s">
        <v>134</v>
      </c>
      <c r="L7" s="81" t="s">
        <v>135</v>
      </c>
      <c r="M7" s="80" t="s">
        <v>136</v>
      </c>
    </row>
    <row r="8" spans="1:13" ht="18" thickBot="1" thickTop="1">
      <c r="A8" s="57" t="s">
        <v>2</v>
      </c>
      <c r="B8" s="58">
        <f>'SEKTÖR (U S D)'!B8*1.4285</f>
        <v>1980343.229316</v>
      </c>
      <c r="C8" s="58">
        <f>'SEKTÖR (U S D)'!C8*1.8038</f>
        <v>3085434.0315036</v>
      </c>
      <c r="D8" s="148">
        <f aca="true" t="shared" si="0" ref="D8:D41">(C8-B8)/B8*100</f>
        <v>55.80299343206746</v>
      </c>
      <c r="E8" s="148">
        <f aca="true" t="shared" si="1" ref="E8:E41">C8/C$43*100</f>
        <v>15.900187056636483</v>
      </c>
      <c r="F8" s="58">
        <f>'SEKTÖR (U S D)'!F8*1.4986</f>
        <v>19947082.267858796</v>
      </c>
      <c r="G8" s="58">
        <f>'SEKTÖR (U S D)'!G8*1.6538</f>
        <v>26505940.980370402</v>
      </c>
      <c r="H8" s="148">
        <f aca="true" t="shared" si="2" ref="H8:H43">(G8-F8)/F8*100</f>
        <v>32.881293737280316</v>
      </c>
      <c r="I8" s="148">
        <f aca="true" t="shared" si="3" ref="I8:I43">G8/G$43*100</f>
        <v>13.120382433024682</v>
      </c>
      <c r="J8" s="58">
        <f>'SEKTÖR (U S D)'!J8*1.4987</f>
        <v>22063981.159618296</v>
      </c>
      <c r="K8" s="58">
        <f>'SEKTÖR (U S D)'!K8*1.641</f>
        <v>29022712.634055</v>
      </c>
      <c r="L8" s="148">
        <f aca="true" t="shared" si="4" ref="L8:L43">(K8-J8)/J8*100</f>
        <v>31.538875165342507</v>
      </c>
      <c r="M8" s="148">
        <f aca="true" t="shared" si="5" ref="M8:M43">K8/K$43*100</f>
        <v>13.200643630289349</v>
      </c>
    </row>
    <row r="9" spans="1:13" s="64" customFormat="1" ht="15.75">
      <c r="A9" s="60" t="s">
        <v>75</v>
      </c>
      <c r="B9" s="61">
        <f>'SEKTÖR (U S D)'!B9*1.4285</f>
        <v>1489857.0405660002</v>
      </c>
      <c r="C9" s="61">
        <f>'SEKTÖR (U S D)'!C9*1.8038</f>
        <v>2355854.1408244004</v>
      </c>
      <c r="D9" s="62">
        <f t="shared" si="0"/>
        <v>58.1261877266698</v>
      </c>
      <c r="E9" s="62">
        <f t="shared" si="1"/>
        <v>12.14043830942165</v>
      </c>
      <c r="F9" s="61">
        <f>'SEKTÖR (U S D)'!F9*1.4986</f>
        <v>14767611.686510798</v>
      </c>
      <c r="G9" s="61">
        <f>'SEKTÖR (U S D)'!G9*1.6538</f>
        <v>19336338.7078012</v>
      </c>
      <c r="H9" s="62">
        <f t="shared" si="2"/>
        <v>30.93748074012281</v>
      </c>
      <c r="I9" s="62">
        <f t="shared" si="3"/>
        <v>9.571445091828043</v>
      </c>
      <c r="J9" s="61">
        <f>'SEKTÖR (U S D)'!J9*1.4987</f>
        <v>16387778.120742697</v>
      </c>
      <c r="K9" s="61">
        <f>'SEKTÖR (U S D)'!K9*1.641</f>
        <v>21219979.851711</v>
      </c>
      <c r="L9" s="62">
        <f t="shared" si="4"/>
        <v>29.486619207102784</v>
      </c>
      <c r="M9" s="63">
        <f t="shared" si="5"/>
        <v>9.651661283227876</v>
      </c>
    </row>
    <row r="10" spans="1:13" ht="14.25">
      <c r="A10" s="44" t="s">
        <v>3</v>
      </c>
      <c r="B10" s="4">
        <f>'SEKTÖR (U S D)'!B10*1.4285</f>
        <v>457864.585626</v>
      </c>
      <c r="C10" s="4">
        <f>'SEKTÖR (U S D)'!C10*1.8038</f>
        <v>887182.0454192</v>
      </c>
      <c r="D10" s="34">
        <f t="shared" si="0"/>
        <v>93.76515967187767</v>
      </c>
      <c r="E10" s="34">
        <f t="shared" si="1"/>
        <v>4.571920945780294</v>
      </c>
      <c r="F10" s="4">
        <f>'SEKTÖR (U S D)'!F10*1.4986</f>
        <v>5444885.7301204</v>
      </c>
      <c r="G10" s="4">
        <f>'SEKTÖR (U S D)'!G10*1.6538</f>
        <v>8090138.771461599</v>
      </c>
      <c r="H10" s="34">
        <f t="shared" si="2"/>
        <v>48.582342632243</v>
      </c>
      <c r="I10" s="34">
        <f t="shared" si="3"/>
        <v>4.004600881607084</v>
      </c>
      <c r="J10" s="4">
        <f>'SEKTÖR (U S D)'!J10*1.4987</f>
        <v>6001372.309057999</v>
      </c>
      <c r="K10" s="4">
        <f>'SEKTÖR (U S D)'!K10*1.641</f>
        <v>8778599.386907998</v>
      </c>
      <c r="L10" s="34">
        <f t="shared" si="4"/>
        <v>46.276533679776385</v>
      </c>
      <c r="M10" s="45">
        <f t="shared" si="5"/>
        <v>3.9928439336739583</v>
      </c>
    </row>
    <row r="11" spans="1:13" ht="14.25">
      <c r="A11" s="44" t="s">
        <v>4</v>
      </c>
      <c r="B11" s="4">
        <f>'SEKTÖR (U S D)'!B11*1.4285</f>
        <v>347437.527255</v>
      </c>
      <c r="C11" s="4">
        <f>'SEKTÖR (U S D)'!C11*1.8038</f>
        <v>504568.36987399997</v>
      </c>
      <c r="D11" s="34">
        <f t="shared" si="0"/>
        <v>45.22563922799121</v>
      </c>
      <c r="E11" s="34">
        <f t="shared" si="1"/>
        <v>2.600195428566363</v>
      </c>
      <c r="F11" s="4">
        <f>'SEKTÖR (U S D)'!F11*1.4986</f>
        <v>2788216.7097885995</v>
      </c>
      <c r="G11" s="4">
        <f>'SEKTÖR (U S D)'!G11*1.6538</f>
        <v>3304433.9222811996</v>
      </c>
      <c r="H11" s="34">
        <f t="shared" si="2"/>
        <v>18.514242837736212</v>
      </c>
      <c r="I11" s="34">
        <f t="shared" si="3"/>
        <v>1.6356875168890246</v>
      </c>
      <c r="J11" s="4">
        <f>'SEKTÖR (U S D)'!J11*1.4987</f>
        <v>3234719.3877894</v>
      </c>
      <c r="K11" s="4">
        <f>'SEKTÖR (U S D)'!K11*1.641</f>
        <v>3787575.1451879996</v>
      </c>
      <c r="L11" s="34">
        <f t="shared" si="4"/>
        <v>17.09130502897873</v>
      </c>
      <c r="M11" s="45">
        <f t="shared" si="5"/>
        <v>1.7227345474213358</v>
      </c>
    </row>
    <row r="12" spans="1:13" ht="14.25">
      <c r="A12" s="44" t="s">
        <v>5</v>
      </c>
      <c r="B12" s="4">
        <f>'SEKTÖR (U S D)'!B12*1.4285</f>
        <v>153493.64207700003</v>
      </c>
      <c r="C12" s="4">
        <f>'SEKTÖR (U S D)'!C12*1.8038</f>
        <v>250656.76050099998</v>
      </c>
      <c r="D12" s="34">
        <f t="shared" si="0"/>
        <v>63.301070395644224</v>
      </c>
      <c r="E12" s="34">
        <f t="shared" si="1"/>
        <v>1.291711097460805</v>
      </c>
      <c r="F12" s="4">
        <f>'SEKTÖR (U S D)'!F12*1.4986</f>
        <v>1508333.9794651999</v>
      </c>
      <c r="G12" s="4">
        <f>'SEKTÖR (U S D)'!G12*1.6538</f>
        <v>1795744.4268803997</v>
      </c>
      <c r="H12" s="34">
        <f t="shared" si="2"/>
        <v>19.0548281301138</v>
      </c>
      <c r="I12" s="34">
        <f t="shared" si="3"/>
        <v>0.8888895380130861</v>
      </c>
      <c r="J12" s="4">
        <f>'SEKTÖR (U S D)'!J12*1.4987</f>
        <v>1657780.9832234</v>
      </c>
      <c r="K12" s="4">
        <f>'SEKTÖR (U S D)'!K12*1.641</f>
        <v>1964337.291981</v>
      </c>
      <c r="L12" s="34">
        <f t="shared" si="4"/>
        <v>18.491966783303898</v>
      </c>
      <c r="M12" s="45">
        <f t="shared" si="5"/>
        <v>0.8934559938653761</v>
      </c>
    </row>
    <row r="13" spans="1:13" ht="14.25">
      <c r="A13" s="44" t="s">
        <v>6</v>
      </c>
      <c r="B13" s="4">
        <f>'SEKTÖR (U S D)'!B13*1.4285</f>
        <v>184936.66270450002</v>
      </c>
      <c r="C13" s="4">
        <f>'SEKTÖR (U S D)'!C13*1.8038</f>
        <v>236251.207846</v>
      </c>
      <c r="D13" s="34">
        <f t="shared" si="0"/>
        <v>27.747091566961295</v>
      </c>
      <c r="E13" s="34">
        <f t="shared" si="1"/>
        <v>1.2174748702298814</v>
      </c>
      <c r="F13" s="4">
        <f>'SEKTÖR (U S D)'!F13*1.4986</f>
        <v>1655695.9436434</v>
      </c>
      <c r="G13" s="4">
        <f>'SEKTÖR (U S D)'!G13*1.6538</f>
        <v>2071088.1456551997</v>
      </c>
      <c r="H13" s="34">
        <f t="shared" si="2"/>
        <v>25.088676674397043</v>
      </c>
      <c r="I13" s="34">
        <f t="shared" si="3"/>
        <v>1.0251840726433405</v>
      </c>
      <c r="J13" s="4">
        <f>'SEKTÖR (U S D)'!J13*1.4987</f>
        <v>1795582.039048</v>
      </c>
      <c r="K13" s="4">
        <f>'SEKTÖR (U S D)'!K13*1.641</f>
        <v>2275196.648061</v>
      </c>
      <c r="L13" s="34">
        <f t="shared" si="4"/>
        <v>26.71081569000806</v>
      </c>
      <c r="M13" s="45">
        <f t="shared" si="5"/>
        <v>1.0348467601419313</v>
      </c>
    </row>
    <row r="14" spans="1:13" ht="14.25">
      <c r="A14" s="44" t="s">
        <v>7</v>
      </c>
      <c r="B14" s="4">
        <f>'SEKTÖR (U S D)'!B14*1.4285</f>
        <v>249817.93705</v>
      </c>
      <c r="C14" s="4">
        <f>'SEKTÖR (U S D)'!C14*1.8038</f>
        <v>370905.2548402</v>
      </c>
      <c r="D14" s="34">
        <f t="shared" si="0"/>
        <v>48.47022564515249</v>
      </c>
      <c r="E14" s="34">
        <f t="shared" si="1"/>
        <v>1.911388437423386</v>
      </c>
      <c r="F14" s="4">
        <f>'SEKTÖR (U S D)'!F14*1.4986</f>
        <v>2078821.1788237998</v>
      </c>
      <c r="G14" s="4">
        <f>'SEKTÖR (U S D)'!G14*1.6538</f>
        <v>2675564.3830032</v>
      </c>
      <c r="H14" s="34">
        <f t="shared" si="2"/>
        <v>28.705845902389658</v>
      </c>
      <c r="I14" s="34">
        <f t="shared" si="3"/>
        <v>1.3243984793891723</v>
      </c>
      <c r="J14" s="4">
        <f>'SEKTÖR (U S D)'!J14*1.4987</f>
        <v>2266442.555958</v>
      </c>
      <c r="K14" s="4">
        <f>'SEKTÖR (U S D)'!K14*1.641</f>
        <v>2893796.318085</v>
      </c>
      <c r="L14" s="34">
        <f t="shared" si="4"/>
        <v>27.68010865652955</v>
      </c>
      <c r="M14" s="45">
        <f t="shared" si="5"/>
        <v>1.3162096326192476</v>
      </c>
    </row>
    <row r="15" spans="1:13" ht="14.25">
      <c r="A15" s="44" t="s">
        <v>8</v>
      </c>
      <c r="B15" s="4">
        <f>'SEKTÖR (U S D)'!B15*1.4285</f>
        <v>17449.564621</v>
      </c>
      <c r="C15" s="4">
        <f>'SEKTÖR (U S D)'!C15*1.8038</f>
        <v>24110.770485200002</v>
      </c>
      <c r="D15" s="34">
        <f t="shared" si="0"/>
        <v>38.174051954187156</v>
      </c>
      <c r="E15" s="34">
        <f t="shared" si="1"/>
        <v>0.12425018875139827</v>
      </c>
      <c r="F15" s="4">
        <f>'SEKTÖR (U S D)'!F15*1.4986</f>
        <v>255965.345828</v>
      </c>
      <c r="G15" s="4">
        <f>'SEKTÖR (U S D)'!G15*1.6538</f>
        <v>266170.2423244</v>
      </c>
      <c r="H15" s="34">
        <f t="shared" si="2"/>
        <v>3.986827382194677</v>
      </c>
      <c r="I15" s="34">
        <f t="shared" si="3"/>
        <v>0.13175368398251744</v>
      </c>
      <c r="J15" s="4">
        <f>'SEKTÖR (U S D)'!J15*1.4987</f>
        <v>294637.600915</v>
      </c>
      <c r="K15" s="4">
        <f>'SEKTÖR (U S D)'!K15*1.641</f>
        <v>292514.170728</v>
      </c>
      <c r="L15" s="34">
        <f t="shared" si="4"/>
        <v>-0.7206921928517223</v>
      </c>
      <c r="M15" s="45">
        <f t="shared" si="5"/>
        <v>0.1330466718696391</v>
      </c>
    </row>
    <row r="16" spans="1:13" ht="14.25">
      <c r="A16" s="44" t="s">
        <v>147</v>
      </c>
      <c r="B16" s="4">
        <f>'SEKTÖR (U S D)'!B16*1.4285</f>
        <v>73805.39097450001</v>
      </c>
      <c r="C16" s="4">
        <f>'SEKTÖR (U S D)'!C16*1.8038</f>
        <v>74427.3728454</v>
      </c>
      <c r="D16" s="34">
        <f t="shared" si="0"/>
        <v>0.8427323027322998</v>
      </c>
      <c r="E16" s="34">
        <f t="shared" si="1"/>
        <v>0.3835470596009422</v>
      </c>
      <c r="F16" s="4">
        <f>'SEKTÖR (U S D)'!F16*1.4986</f>
        <v>959952.8310175999</v>
      </c>
      <c r="G16" s="4">
        <f>'SEKTÖR (U S D)'!G16*1.6538</f>
        <v>1015304.8039293999</v>
      </c>
      <c r="H16" s="34">
        <f t="shared" si="2"/>
        <v>5.766113825939141</v>
      </c>
      <c r="I16" s="34">
        <f t="shared" si="3"/>
        <v>0.5025736427733762</v>
      </c>
      <c r="J16" s="4">
        <f>'SEKTÖR (U S D)'!J16*1.4987</f>
        <v>1053606.1046475999</v>
      </c>
      <c r="K16" s="4">
        <f>'SEKTÖR (U S D)'!K16*1.641</f>
        <v>1102402.240542</v>
      </c>
      <c r="L16" s="34">
        <f t="shared" si="4"/>
        <v>4.631345213277872</v>
      </c>
      <c r="M16" s="45">
        <f t="shared" si="5"/>
        <v>0.5014148504351649</v>
      </c>
    </row>
    <row r="17" spans="1:13" ht="14.25">
      <c r="A17" s="90" t="s">
        <v>151</v>
      </c>
      <c r="B17" s="4">
        <f>'SEKTÖR (U S D)'!B17*1.4285</f>
        <v>5051.7302580000005</v>
      </c>
      <c r="C17" s="4">
        <f>'SEKTÖR (U S D)'!C17*1.8038</f>
        <v>7752.3590134</v>
      </c>
      <c r="D17" s="34">
        <f t="shared" si="0"/>
        <v>53.45948056357999</v>
      </c>
      <c r="E17" s="34">
        <f t="shared" si="1"/>
        <v>0.03995028160857894</v>
      </c>
      <c r="F17" s="4">
        <f>'SEKTÖR (U S D)'!F17*1.4986</f>
        <v>75739.96932240001</v>
      </c>
      <c r="G17" s="4">
        <f>'SEKTÖR (U S D)'!G17*1.6538</f>
        <v>117894.01391960002</v>
      </c>
      <c r="H17" s="34">
        <f t="shared" si="2"/>
        <v>55.656273661485365</v>
      </c>
      <c r="I17" s="34">
        <f t="shared" si="3"/>
        <v>0.05835727734906743</v>
      </c>
      <c r="J17" s="4">
        <f>'SEKTÖR (U S D)'!J17*1.4987</f>
        <v>83637.141602</v>
      </c>
      <c r="K17" s="4">
        <f>'SEKTÖR (U S D)'!K17*1.641</f>
        <v>125558.65185900002</v>
      </c>
      <c r="L17" s="34">
        <f t="shared" si="4"/>
        <v>50.12307863949951</v>
      </c>
      <c r="M17" s="45">
        <f t="shared" si="5"/>
        <v>0.05710889394761065</v>
      </c>
    </row>
    <row r="18" spans="1:13" s="64" customFormat="1" ht="15.75">
      <c r="A18" s="42" t="s">
        <v>76</v>
      </c>
      <c r="B18" s="3">
        <f>'SEKTÖR (U S D)'!B18*1.4285</f>
        <v>120364.710035</v>
      </c>
      <c r="C18" s="3">
        <f>'SEKTÖR (U S D)'!C18*1.8038</f>
        <v>238714.4789298</v>
      </c>
      <c r="D18" s="33">
        <f t="shared" si="0"/>
        <v>98.32597017878906</v>
      </c>
      <c r="E18" s="33">
        <f t="shared" si="1"/>
        <v>1.2301688609630221</v>
      </c>
      <c r="F18" s="3">
        <f>'SEKTÖR (U S D)'!F18*1.4986</f>
        <v>1267593.6528441997</v>
      </c>
      <c r="G18" s="3">
        <f>'SEKTÖR (U S D)'!G18*1.6538</f>
        <v>2109980.2857244</v>
      </c>
      <c r="H18" s="33">
        <f t="shared" si="2"/>
        <v>66.45557359727002</v>
      </c>
      <c r="I18" s="33">
        <f t="shared" si="3"/>
        <v>1.0444355963573853</v>
      </c>
      <c r="J18" s="3">
        <f>'SEKTÖR (U S D)'!J18*1.4987</f>
        <v>1385485.8250617997</v>
      </c>
      <c r="K18" s="3">
        <f>'SEKTÖR (U S D)'!K18*1.641</f>
        <v>2278388.711415</v>
      </c>
      <c r="L18" s="33">
        <f t="shared" si="4"/>
        <v>64.44691603491303</v>
      </c>
      <c r="M18" s="43">
        <f t="shared" si="5"/>
        <v>1.0362986330703088</v>
      </c>
    </row>
    <row r="19" spans="1:13" ht="14.25">
      <c r="A19" s="44" t="s">
        <v>110</v>
      </c>
      <c r="B19" s="4">
        <f>'SEKTÖR (U S D)'!B19*1.4285</f>
        <v>120364.710035</v>
      </c>
      <c r="C19" s="4">
        <f>'SEKTÖR (U S D)'!C19*1.8038</f>
        <v>238714.4789298</v>
      </c>
      <c r="D19" s="34">
        <f t="shared" si="0"/>
        <v>98.32597017878906</v>
      </c>
      <c r="E19" s="34">
        <f t="shared" si="1"/>
        <v>1.2301688609630221</v>
      </c>
      <c r="F19" s="4">
        <f>'SEKTÖR (U S D)'!F19*1.4986</f>
        <v>1267593.6528441997</v>
      </c>
      <c r="G19" s="4">
        <f>'SEKTÖR (U S D)'!G19*1.6538</f>
        <v>2109980.2857244</v>
      </c>
      <c r="H19" s="34">
        <f t="shared" si="2"/>
        <v>66.45557359727002</v>
      </c>
      <c r="I19" s="34">
        <f t="shared" si="3"/>
        <v>1.0444355963573853</v>
      </c>
      <c r="J19" s="4">
        <f>'SEKTÖR (U S D)'!J19*1.4987</f>
        <v>1385485.8250617997</v>
      </c>
      <c r="K19" s="4">
        <f>'SEKTÖR (U S D)'!K19*1.641</f>
        <v>2278388.711415</v>
      </c>
      <c r="L19" s="34">
        <f t="shared" si="4"/>
        <v>64.44691603491303</v>
      </c>
      <c r="M19" s="45">
        <f t="shared" si="5"/>
        <v>1.0362986330703088</v>
      </c>
    </row>
    <row r="20" spans="1:13" s="64" customFormat="1" ht="15.75">
      <c r="A20" s="42" t="s">
        <v>77</v>
      </c>
      <c r="B20" s="3">
        <f>'SEKTÖR (U S D)'!B20*1.4285</f>
        <v>370121.47871500003</v>
      </c>
      <c r="C20" s="3">
        <f>'SEKTÖR (U S D)'!C20*1.8038</f>
        <v>490865.4135532001</v>
      </c>
      <c r="D20" s="33">
        <f t="shared" si="0"/>
        <v>32.62278516161851</v>
      </c>
      <c r="E20" s="33">
        <f t="shared" si="1"/>
        <v>2.5295798955473474</v>
      </c>
      <c r="F20" s="3">
        <f>'SEKTÖR (U S D)'!F20*1.4986</f>
        <v>3911876.9300023997</v>
      </c>
      <c r="G20" s="3">
        <f>'SEKTÖR (U S D)'!G20*1.6538</f>
        <v>5059621.9868447995</v>
      </c>
      <c r="H20" s="33">
        <f t="shared" si="2"/>
        <v>29.34000934537825</v>
      </c>
      <c r="I20" s="33">
        <f t="shared" si="3"/>
        <v>2.5045017448392537</v>
      </c>
      <c r="J20" s="3">
        <f>'SEKTÖR (U S D)'!J20*1.4987</f>
        <v>4290717.2153125</v>
      </c>
      <c r="K20" s="3">
        <f>'SEKTÖR (U S D)'!K20*1.641</f>
        <v>5524344.07257</v>
      </c>
      <c r="L20" s="33">
        <f t="shared" si="4"/>
        <v>28.7510641077672</v>
      </c>
      <c r="M20" s="43">
        <f t="shared" si="5"/>
        <v>2.5126837147375554</v>
      </c>
    </row>
    <row r="21" spans="1:13" ht="15" thickBot="1">
      <c r="A21" s="44" t="s">
        <v>9</v>
      </c>
      <c r="B21" s="4">
        <f>'SEKTÖR (U S D)'!B21*1.4285</f>
        <v>370121.47871500003</v>
      </c>
      <c r="C21" s="4">
        <f>'SEKTÖR (U S D)'!C21*1.8038</f>
        <v>490865.4135532001</v>
      </c>
      <c r="D21" s="34">
        <f t="shared" si="0"/>
        <v>32.62278516161851</v>
      </c>
      <c r="E21" s="34">
        <f t="shared" si="1"/>
        <v>2.5295798955473474</v>
      </c>
      <c r="F21" s="4">
        <f>'SEKTÖR (U S D)'!F21*1.4986</f>
        <v>3911876.9300023997</v>
      </c>
      <c r="G21" s="4">
        <f>'SEKTÖR (U S D)'!G21*1.6538</f>
        <v>5059621.9868447995</v>
      </c>
      <c r="H21" s="34">
        <f t="shared" si="2"/>
        <v>29.34000934537825</v>
      </c>
      <c r="I21" s="34">
        <f t="shared" si="3"/>
        <v>2.5045017448392537</v>
      </c>
      <c r="J21" s="4">
        <f>'SEKTÖR (U S D)'!J21*1.4987</f>
        <v>4290717.2153125</v>
      </c>
      <c r="K21" s="4">
        <f>'SEKTÖR (U S D)'!K21*1.641</f>
        <v>5524344.07257</v>
      </c>
      <c r="L21" s="34">
        <f t="shared" si="4"/>
        <v>28.7510641077672</v>
      </c>
      <c r="M21" s="45">
        <f t="shared" si="5"/>
        <v>2.5126837147375554</v>
      </c>
    </row>
    <row r="22" spans="1:13" ht="18" thickBot="1" thickTop="1">
      <c r="A22" s="51" t="s">
        <v>10</v>
      </c>
      <c r="B22" s="58">
        <f>'SEKTÖR (U S D)'!B22*1.4285</f>
        <v>11136676.19549</v>
      </c>
      <c r="C22" s="58">
        <f>'SEKTÖR (U S D)'!C22*1.8038</f>
        <v>15731437.470223801</v>
      </c>
      <c r="D22" s="59">
        <f t="shared" si="0"/>
        <v>41.25792286745782</v>
      </c>
      <c r="E22" s="59">
        <f t="shared" si="1"/>
        <v>81.06891798443134</v>
      </c>
      <c r="F22" s="58">
        <f>'SEKTÖR (U S D)'!F22*1.4986</f>
        <v>125832076.7557394</v>
      </c>
      <c r="G22" s="58">
        <f>'SEKTÖR (U S D)'!G22*1.6538</f>
        <v>168345877.2690606</v>
      </c>
      <c r="H22" s="59">
        <f t="shared" si="2"/>
        <v>33.78613912241744</v>
      </c>
      <c r="I22" s="59">
        <f t="shared" si="3"/>
        <v>83.33083863835895</v>
      </c>
      <c r="J22" s="58">
        <f>'SEKTÖR (U S D)'!J22*1.4987</f>
        <v>136879564.3617773</v>
      </c>
      <c r="K22" s="58">
        <f>'SEKTÖR (U S D)'!K22*1.641</f>
        <v>181872100.57941002</v>
      </c>
      <c r="L22" s="59">
        <f t="shared" si="4"/>
        <v>32.87016321787518</v>
      </c>
      <c r="M22" s="59">
        <f t="shared" si="5"/>
        <v>82.72241179908941</v>
      </c>
    </row>
    <row r="23" spans="1:13" s="64" customFormat="1" ht="15.75">
      <c r="A23" s="42" t="s">
        <v>78</v>
      </c>
      <c r="B23" s="3">
        <f>'SEKTÖR (U S D)'!B23*1.4285</f>
        <v>1157332.921889</v>
      </c>
      <c r="C23" s="3">
        <f>'SEKTÖR (U S D)'!C23*1.8038</f>
        <v>1605180.0934508</v>
      </c>
      <c r="D23" s="33">
        <f t="shared" si="0"/>
        <v>38.69648595417326</v>
      </c>
      <c r="E23" s="33">
        <f t="shared" si="1"/>
        <v>8.271984908722613</v>
      </c>
      <c r="F23" s="3">
        <f>'SEKTÖR (U S D)'!F23*1.4986</f>
        <v>12225132.566373797</v>
      </c>
      <c r="G23" s="3">
        <f>'SEKTÖR (U S D)'!G23*1.6538</f>
        <v>16685060.677135801</v>
      </c>
      <c r="H23" s="33">
        <f t="shared" si="2"/>
        <v>36.48163393360161</v>
      </c>
      <c r="I23" s="33">
        <f t="shared" si="3"/>
        <v>8.2590683033802</v>
      </c>
      <c r="J23" s="3">
        <f>'SEKTÖR (U S D)'!J23*1.4987</f>
        <v>13267905.7550298</v>
      </c>
      <c r="K23" s="3">
        <f>'SEKTÖR (U S D)'!K23*1.641</f>
        <v>18010430.362731002</v>
      </c>
      <c r="L23" s="33">
        <f t="shared" si="4"/>
        <v>35.744334450848314</v>
      </c>
      <c r="M23" s="43">
        <f t="shared" si="5"/>
        <v>8.1918349895241</v>
      </c>
    </row>
    <row r="24" spans="1:13" ht="14.25">
      <c r="A24" s="44" t="s">
        <v>11</v>
      </c>
      <c r="B24" s="4">
        <f>'SEKTÖR (U S D)'!B24*1.4285</f>
        <v>815491.706233</v>
      </c>
      <c r="C24" s="4">
        <f>'SEKTÖR (U S D)'!C24*1.8038</f>
        <v>1145524.258384</v>
      </c>
      <c r="D24" s="34">
        <f t="shared" si="0"/>
        <v>40.470375066782594</v>
      </c>
      <c r="E24" s="34">
        <f t="shared" si="1"/>
        <v>5.903237534896923</v>
      </c>
      <c r="F24" s="4">
        <f>'SEKTÖR (U S D)'!F24*1.4986</f>
        <v>8802389.963511</v>
      </c>
      <c r="G24" s="4">
        <f>'SEKTÖR (U S D)'!G24*1.6538</f>
        <v>12080901.0531664</v>
      </c>
      <c r="H24" s="34">
        <f t="shared" si="2"/>
        <v>37.24569239997299</v>
      </c>
      <c r="I24" s="34">
        <f t="shared" si="3"/>
        <v>5.980019425473679</v>
      </c>
      <c r="J24" s="4">
        <f>'SEKTÖR (U S D)'!J24*1.4987</f>
        <v>9539763.339967698</v>
      </c>
      <c r="K24" s="4">
        <f>'SEKTÖR (U S D)'!K24*1.641</f>
        <v>13012503.90927</v>
      </c>
      <c r="L24" s="34">
        <f t="shared" si="4"/>
        <v>36.40279580891637</v>
      </c>
      <c r="M24" s="45">
        <f t="shared" si="5"/>
        <v>5.9185862124570265</v>
      </c>
    </row>
    <row r="25" spans="1:13" ht="14.25">
      <c r="A25" s="44" t="s">
        <v>12</v>
      </c>
      <c r="B25" s="4">
        <f>'SEKTÖR (U S D)'!B25*1.4285</f>
        <v>156189.0144445</v>
      </c>
      <c r="C25" s="4">
        <f>'SEKTÖR (U S D)'!C25*1.8038</f>
        <v>182691.6436558</v>
      </c>
      <c r="D25" s="34">
        <f t="shared" si="0"/>
        <v>16.96830555308831</v>
      </c>
      <c r="E25" s="34">
        <f t="shared" si="1"/>
        <v>0.9414660233056442</v>
      </c>
      <c r="F25" s="4">
        <f>'SEKTÖR (U S D)'!F25*1.4986</f>
        <v>1711897.3684768002</v>
      </c>
      <c r="G25" s="4">
        <f>'SEKTÖR (U S D)'!G25*1.6538</f>
        <v>2177561.3094973997</v>
      </c>
      <c r="H25" s="34">
        <f t="shared" si="2"/>
        <v>27.201627246786103</v>
      </c>
      <c r="I25" s="34">
        <f t="shared" si="3"/>
        <v>1.0778880543468508</v>
      </c>
      <c r="J25" s="4">
        <f>'SEKTÖR (U S D)'!J25*1.4987</f>
        <v>1872173.7275059002</v>
      </c>
      <c r="K25" s="4">
        <f>'SEKTÖR (U S D)'!K25*1.641</f>
        <v>2366067.2905439995</v>
      </c>
      <c r="L25" s="34">
        <f t="shared" si="4"/>
        <v>26.3807549364589</v>
      </c>
      <c r="M25" s="45">
        <f t="shared" si="5"/>
        <v>1.0761782160605613</v>
      </c>
    </row>
    <row r="26" spans="1:13" ht="14.25">
      <c r="A26" s="44" t="s">
        <v>13</v>
      </c>
      <c r="B26" s="4">
        <f>'SEKTÖR (U S D)'!B26*1.4285</f>
        <v>185652.2012115</v>
      </c>
      <c r="C26" s="4">
        <f>'SEKTÖR (U S D)'!C26*1.8038</f>
        <v>276964.19141100004</v>
      </c>
      <c r="D26" s="34">
        <f t="shared" si="0"/>
        <v>49.18443713763185</v>
      </c>
      <c r="E26" s="34">
        <f t="shared" si="1"/>
        <v>1.4272813505200472</v>
      </c>
      <c r="F26" s="4">
        <f>'SEKTÖR (U S D)'!F26*1.4986</f>
        <v>1710845.2313887998</v>
      </c>
      <c r="G26" s="4">
        <f>'SEKTÖR (U S D)'!G26*1.6538</f>
        <v>2426598.3128182</v>
      </c>
      <c r="H26" s="34">
        <f t="shared" si="2"/>
        <v>41.836226228855224</v>
      </c>
      <c r="I26" s="34">
        <f t="shared" si="3"/>
        <v>1.2011608227410433</v>
      </c>
      <c r="J26" s="4">
        <f>'SEKTÖR (U S D)'!J26*1.4987</f>
        <v>1855968.6845587997</v>
      </c>
      <c r="K26" s="4">
        <f>'SEKTÖR (U S D)'!K26*1.641</f>
        <v>2631859.161276</v>
      </c>
      <c r="L26" s="34">
        <f t="shared" si="4"/>
        <v>41.80514914785024</v>
      </c>
      <c r="M26" s="45">
        <f t="shared" si="5"/>
        <v>1.1970705602601206</v>
      </c>
    </row>
    <row r="27" spans="1:13" s="64" customFormat="1" ht="15.75">
      <c r="A27" s="42" t="s">
        <v>79</v>
      </c>
      <c r="B27" s="3">
        <f>'SEKTÖR (U S D)'!B27*1.4285</f>
        <v>1641343.7501375</v>
      </c>
      <c r="C27" s="3">
        <f>'SEKTÖR (U S D)'!C27*1.8038</f>
        <v>2261188.889575</v>
      </c>
      <c r="D27" s="33">
        <f t="shared" si="0"/>
        <v>37.76449262292398</v>
      </c>
      <c r="E27" s="33">
        <f t="shared" si="1"/>
        <v>11.652599260762605</v>
      </c>
      <c r="F27" s="3">
        <f>'SEKTÖR (U S D)'!F27*1.4986</f>
        <v>16898569.6808474</v>
      </c>
      <c r="G27" s="3">
        <f>'SEKTÖR (U S D)'!G27*1.6538</f>
        <v>24795370.491630398</v>
      </c>
      <c r="H27" s="33">
        <f t="shared" si="2"/>
        <v>46.73058702555827</v>
      </c>
      <c r="I27" s="33">
        <f t="shared" si="3"/>
        <v>12.2736538068825</v>
      </c>
      <c r="J27" s="3">
        <f>'SEKTÖR (U S D)'!J27*1.4987</f>
        <v>18224028.000256397</v>
      </c>
      <c r="K27" s="3">
        <f>'SEKTÖR (U S D)'!K27*1.641</f>
        <v>26864164.948146</v>
      </c>
      <c r="L27" s="33">
        <f t="shared" si="4"/>
        <v>47.410687405484914</v>
      </c>
      <c r="M27" s="43">
        <f t="shared" si="5"/>
        <v>12.218853295252382</v>
      </c>
    </row>
    <row r="28" spans="1:13" ht="14.25">
      <c r="A28" s="44" t="s">
        <v>14</v>
      </c>
      <c r="B28" s="4">
        <f>'SEKTÖR (U S D)'!B28*1.4285</f>
        <v>1641343.7501375</v>
      </c>
      <c r="C28" s="4">
        <f>'SEKTÖR (U S D)'!C28*1.8038</f>
        <v>2261188.889575</v>
      </c>
      <c r="D28" s="34">
        <f t="shared" si="0"/>
        <v>37.76449262292398</v>
      </c>
      <c r="E28" s="34">
        <f t="shared" si="1"/>
        <v>11.652599260762605</v>
      </c>
      <c r="F28" s="4">
        <f>'SEKTÖR (U S D)'!F28*1.4986</f>
        <v>16898569.6808474</v>
      </c>
      <c r="G28" s="4">
        <f>'SEKTÖR (U S D)'!G28*1.6538</f>
        <v>24795370.491630398</v>
      </c>
      <c r="H28" s="34">
        <f t="shared" si="2"/>
        <v>46.73058702555827</v>
      </c>
      <c r="I28" s="34">
        <f t="shared" si="3"/>
        <v>12.2736538068825</v>
      </c>
      <c r="J28" s="4">
        <f>'SEKTÖR (U S D)'!J28*1.4987</f>
        <v>18224028.000256397</v>
      </c>
      <c r="K28" s="4">
        <f>'SEKTÖR (U S D)'!K28*1.641</f>
        <v>26864164.948146</v>
      </c>
      <c r="L28" s="34">
        <f t="shared" si="4"/>
        <v>47.410687405484914</v>
      </c>
      <c r="M28" s="45">
        <f t="shared" si="5"/>
        <v>12.218853295252382</v>
      </c>
    </row>
    <row r="29" spans="1:13" s="64" customFormat="1" ht="15.75">
      <c r="A29" s="42" t="s">
        <v>80</v>
      </c>
      <c r="B29" s="3">
        <f>'SEKTÖR (U S D)'!B29*1.4285</f>
        <v>8337999.523463501</v>
      </c>
      <c r="C29" s="3">
        <f>'SEKTÖR (U S D)'!C29*1.8038</f>
        <v>11865068.489001801</v>
      </c>
      <c r="D29" s="33">
        <f t="shared" si="0"/>
        <v>42.301141366259046</v>
      </c>
      <c r="E29" s="33">
        <f t="shared" si="1"/>
        <v>61.14433382424165</v>
      </c>
      <c r="F29" s="3">
        <f>'SEKTÖR (U S D)'!F29*1.4986</f>
        <v>96708374.51151541</v>
      </c>
      <c r="G29" s="3">
        <f>'SEKTÖR (U S D)'!G29*1.6538</f>
        <v>126865446.1002944</v>
      </c>
      <c r="H29" s="33">
        <f t="shared" si="2"/>
        <v>31.18351615473392</v>
      </c>
      <c r="I29" s="33">
        <f t="shared" si="3"/>
        <v>62.79811652809626</v>
      </c>
      <c r="J29" s="3">
        <f>'SEKTÖR (U S D)'!J29*1.4987</f>
        <v>105387630.6079898</v>
      </c>
      <c r="K29" s="3">
        <f>'SEKTÖR (U S D)'!K29*1.641</f>
        <v>136997505.270174</v>
      </c>
      <c r="L29" s="33">
        <f t="shared" si="4"/>
        <v>29.993913403142532</v>
      </c>
      <c r="M29" s="43">
        <f t="shared" si="5"/>
        <v>62.31172351505931</v>
      </c>
    </row>
    <row r="30" spans="1:13" ht="14.25">
      <c r="A30" s="44" t="s">
        <v>15</v>
      </c>
      <c r="B30" s="4">
        <f>'SEKTÖR (U S D)'!B30*1.4285</f>
        <v>1696471.6393195002</v>
      </c>
      <c r="C30" s="4">
        <f>'SEKTÖR (U S D)'!C30*1.8038</f>
        <v>2091742.0604894003</v>
      </c>
      <c r="D30" s="34">
        <f t="shared" si="0"/>
        <v>23.299559627678395</v>
      </c>
      <c r="E30" s="34">
        <f t="shared" si="1"/>
        <v>10.779387825643385</v>
      </c>
      <c r="F30" s="4">
        <f>'SEKTÖR (U S D)'!F30*1.4986</f>
        <v>19728280.478640806</v>
      </c>
      <c r="G30" s="4">
        <f>'SEKTÖR (U S D)'!G30*1.6538</f>
        <v>24573767.619069204</v>
      </c>
      <c r="H30" s="34">
        <f t="shared" si="2"/>
        <v>24.561122524968436</v>
      </c>
      <c r="I30" s="34">
        <f t="shared" si="3"/>
        <v>12.163960872818667</v>
      </c>
      <c r="J30" s="4">
        <f>'SEKTÖR (U S D)'!J30*1.4987</f>
        <v>21475756.366644304</v>
      </c>
      <c r="K30" s="4">
        <f>'SEKTÖR (U S D)'!K30*1.641</f>
        <v>26655768.309420004</v>
      </c>
      <c r="L30" s="34">
        <f t="shared" si="4"/>
        <v>24.12027708984996</v>
      </c>
      <c r="M30" s="45">
        <f t="shared" si="5"/>
        <v>12.12406650546265</v>
      </c>
    </row>
    <row r="31" spans="1:13" ht="14.25">
      <c r="A31" s="44" t="s">
        <v>122</v>
      </c>
      <c r="B31" s="4">
        <f>'SEKTÖR (U S D)'!B31*1.4285</f>
        <v>1893245.1858645002</v>
      </c>
      <c r="C31" s="4">
        <f>'SEKTÖR (U S D)'!C31*1.8038</f>
        <v>2930174.2463486</v>
      </c>
      <c r="D31" s="34">
        <f t="shared" si="0"/>
        <v>54.76992986571961</v>
      </c>
      <c r="E31" s="34">
        <f t="shared" si="1"/>
        <v>15.100085806332112</v>
      </c>
      <c r="F31" s="4">
        <f>'SEKTÖR (U S D)'!F31*1.4986</f>
        <v>23472332.352193404</v>
      </c>
      <c r="G31" s="4">
        <f>'SEKTÖR (U S D)'!G31*1.6538</f>
        <v>30822421.444396403</v>
      </c>
      <c r="H31" s="34">
        <f t="shared" si="2"/>
        <v>31.3138421095855</v>
      </c>
      <c r="I31" s="34">
        <f t="shared" si="3"/>
        <v>15.257030760078703</v>
      </c>
      <c r="J31" s="4">
        <f>'SEKTÖR (U S D)'!J31*1.4987</f>
        <v>25588443.863215804</v>
      </c>
      <c r="K31" s="4">
        <f>'SEKTÖR (U S D)'!K31*1.641</f>
        <v>33249491.681703</v>
      </c>
      <c r="L31" s="34">
        <f t="shared" si="4"/>
        <v>29.939483070716133</v>
      </c>
      <c r="M31" s="45">
        <f t="shared" si="5"/>
        <v>15.123144969688765</v>
      </c>
    </row>
    <row r="32" spans="1:13" ht="14.25">
      <c r="A32" s="44" t="s">
        <v>123</v>
      </c>
      <c r="B32" s="4">
        <f>'SEKTÖR (U S D)'!B32*1.4285</f>
        <v>108714.8282725</v>
      </c>
      <c r="C32" s="4">
        <f>'SEKTÖR (U S D)'!C32*1.8038</f>
        <v>65402.55378660001</v>
      </c>
      <c r="D32" s="34">
        <f t="shared" si="0"/>
        <v>-39.84026390340725</v>
      </c>
      <c r="E32" s="34">
        <f t="shared" si="1"/>
        <v>0.33703940144910394</v>
      </c>
      <c r="F32" s="4">
        <f>'SEKTÖR (U S D)'!F32*1.4986</f>
        <v>1630327.4854903996</v>
      </c>
      <c r="G32" s="4">
        <f>'SEKTÖR (U S D)'!G32*1.6538</f>
        <v>2071282.2852371999</v>
      </c>
      <c r="H32" s="34">
        <f t="shared" si="2"/>
        <v>27.047007651604538</v>
      </c>
      <c r="I32" s="34">
        <f t="shared" si="3"/>
        <v>1.0252801713090365</v>
      </c>
      <c r="J32" s="4">
        <f>'SEKTÖR (U S D)'!J32*1.4987</f>
        <v>1957312.9846451995</v>
      </c>
      <c r="K32" s="4">
        <f>'SEKTÖR (U S D)'!K32*1.641</f>
        <v>2138226.6069179997</v>
      </c>
      <c r="L32" s="34">
        <f t="shared" si="4"/>
        <v>9.242958264316336</v>
      </c>
      <c r="M32" s="45">
        <f t="shared" si="5"/>
        <v>0.9725475283660148</v>
      </c>
    </row>
    <row r="33" spans="1:13" ht="14.25">
      <c r="A33" s="44" t="s">
        <v>32</v>
      </c>
      <c r="B33" s="4">
        <f>'SEKTÖR (U S D)'!B33*1.4285</f>
        <v>1302847.097245</v>
      </c>
      <c r="C33" s="4">
        <f>'SEKTÖR (U S D)'!C33*1.8038</f>
        <v>1782444.1840776</v>
      </c>
      <c r="D33" s="34">
        <f t="shared" si="0"/>
        <v>36.81146374327085</v>
      </c>
      <c r="E33" s="34">
        <f t="shared" si="1"/>
        <v>9.18548108806473</v>
      </c>
      <c r="F33" s="4">
        <f>'SEKTÖR (U S D)'!F33*1.4986</f>
        <v>12970795.876288798</v>
      </c>
      <c r="G33" s="4">
        <f>'SEKTÖR (U S D)'!G33*1.6538</f>
        <v>15965706.715613399</v>
      </c>
      <c r="H33" s="34">
        <f t="shared" si="2"/>
        <v>23.089645908308785</v>
      </c>
      <c r="I33" s="34">
        <f t="shared" si="3"/>
        <v>7.902989676068876</v>
      </c>
      <c r="J33" s="4">
        <f>'SEKTÖR (U S D)'!J33*1.4987</f>
        <v>14299765.120199999</v>
      </c>
      <c r="K33" s="4">
        <f>'SEKTÖR (U S D)'!K33*1.641</f>
        <v>17371523.222528998</v>
      </c>
      <c r="L33" s="34">
        <f t="shared" si="4"/>
        <v>21.48117872222811</v>
      </c>
      <c r="M33" s="45">
        <f t="shared" si="5"/>
        <v>7.901235500186305</v>
      </c>
    </row>
    <row r="34" spans="1:13" ht="14.25">
      <c r="A34" s="44" t="s">
        <v>31</v>
      </c>
      <c r="B34" s="4">
        <f>'SEKTÖR (U S D)'!B34*1.4285</f>
        <v>714746.349467</v>
      </c>
      <c r="C34" s="4">
        <f>'SEKTÖR (U S D)'!C34*1.8038</f>
        <v>1229205.300198</v>
      </c>
      <c r="D34" s="34">
        <f t="shared" si="0"/>
        <v>71.97783536979823</v>
      </c>
      <c r="E34" s="34">
        <f t="shared" si="1"/>
        <v>6.334471586363066</v>
      </c>
      <c r="F34" s="4">
        <f>'SEKTÖR (U S D)'!F34*1.4986</f>
        <v>8462002.753532398</v>
      </c>
      <c r="G34" s="4">
        <f>'SEKTÖR (U S D)'!G34*1.6538</f>
        <v>12464912.118240999</v>
      </c>
      <c r="H34" s="34">
        <f t="shared" si="2"/>
        <v>47.30451503383896</v>
      </c>
      <c r="I34" s="34">
        <f t="shared" si="3"/>
        <v>6.170104057293509</v>
      </c>
      <c r="J34" s="4">
        <f>'SEKTÖR (U S D)'!J34*1.4987</f>
        <v>9248730.3433525</v>
      </c>
      <c r="K34" s="4">
        <f>'SEKTÖR (U S D)'!K34*1.641</f>
        <v>13459931.028470999</v>
      </c>
      <c r="L34" s="34">
        <f t="shared" si="4"/>
        <v>45.532743725686494</v>
      </c>
      <c r="M34" s="45">
        <f t="shared" si="5"/>
        <v>6.12209323902521</v>
      </c>
    </row>
    <row r="35" spans="1:13" ht="14.25">
      <c r="A35" s="44" t="s">
        <v>16</v>
      </c>
      <c r="B35" s="4">
        <f>'SEKTÖR (U S D)'!B35*1.4285</f>
        <v>713798.054027</v>
      </c>
      <c r="C35" s="4">
        <f>'SEKTÖR (U S D)'!C35*1.8038</f>
        <v>1004178.788011</v>
      </c>
      <c r="D35" s="34">
        <f t="shared" si="0"/>
        <v>40.68107671991722</v>
      </c>
      <c r="E35" s="34">
        <f t="shared" si="1"/>
        <v>5.174841012530261</v>
      </c>
      <c r="F35" s="4">
        <f>'SEKTÖR (U S D)'!F35*1.4986</f>
        <v>7833894.486078599</v>
      </c>
      <c r="G35" s="4">
        <f>'SEKTÖR (U S D)'!G35*1.6538</f>
        <v>10621350.4111028</v>
      </c>
      <c r="H35" s="34">
        <f t="shared" si="2"/>
        <v>35.5819947534105</v>
      </c>
      <c r="I35" s="34">
        <f t="shared" si="3"/>
        <v>5.257545070821525</v>
      </c>
      <c r="J35" s="4">
        <f>'SEKTÖR (U S D)'!J35*1.4987</f>
        <v>8609213.037449498</v>
      </c>
      <c r="K35" s="4">
        <f>'SEKTÖR (U S D)'!K35*1.641</f>
        <v>11441593.011443999</v>
      </c>
      <c r="L35" s="34">
        <f t="shared" si="4"/>
        <v>32.89940627179091</v>
      </c>
      <c r="M35" s="45">
        <f t="shared" si="5"/>
        <v>5.20407564280041</v>
      </c>
    </row>
    <row r="36" spans="1:13" ht="14.25">
      <c r="A36" s="44" t="s">
        <v>146</v>
      </c>
      <c r="B36" s="4">
        <f>'SEKTÖR (U S D)'!B36*1.4285</f>
        <v>1365350.2490740002</v>
      </c>
      <c r="C36" s="4">
        <f>'SEKTÖR (U S D)'!C36*1.8038</f>
        <v>2050698.3177260002</v>
      </c>
      <c r="D36" s="34">
        <f t="shared" si="0"/>
        <v>50.19576984856543</v>
      </c>
      <c r="E36" s="34">
        <f t="shared" si="1"/>
        <v>10.567876841846884</v>
      </c>
      <c r="F36" s="4">
        <f>'SEKTÖR (U S D)'!F36*1.4986</f>
        <v>16515431.920657596</v>
      </c>
      <c r="G36" s="4">
        <f>'SEKTÖR (U S D)'!G36*1.6538</f>
        <v>23068373.5087016</v>
      </c>
      <c r="H36" s="34">
        <f t="shared" si="2"/>
        <v>39.67768823440547</v>
      </c>
      <c r="I36" s="34">
        <f t="shared" si="3"/>
        <v>11.418794102279438</v>
      </c>
      <c r="J36" s="4">
        <f>'SEKTÖR (U S D)'!J36*1.4987</f>
        <v>17602296.366733395</v>
      </c>
      <c r="K36" s="4">
        <f>'SEKTÖR (U S D)'!K36*1.641</f>
        <v>24811553.037939</v>
      </c>
      <c r="L36" s="34">
        <f t="shared" si="4"/>
        <v>40.95634183747974</v>
      </c>
      <c r="M36" s="45">
        <f t="shared" si="5"/>
        <v>11.285246616938789</v>
      </c>
    </row>
    <row r="37" spans="1:13" ht="14.25">
      <c r="A37" s="44" t="s">
        <v>159</v>
      </c>
      <c r="B37" s="4">
        <f>'SEKTÖR (U S D)'!B37*1.4285</f>
        <v>348631.76754000003</v>
      </c>
      <c r="C37" s="4">
        <f>'SEKTÖR (U S D)'!C37*1.8038</f>
        <v>425832.1066456</v>
      </c>
      <c r="D37" s="34">
        <f t="shared" si="0"/>
        <v>22.143805095656532</v>
      </c>
      <c r="E37" s="34">
        <f t="shared" si="1"/>
        <v>2.1944433364167732</v>
      </c>
      <c r="F37" s="4">
        <f>'SEKTÖR (U S D)'!F37*1.4986</f>
        <v>4387243.163367599</v>
      </c>
      <c r="G37" s="4">
        <f>'SEKTÖR (U S D)'!G37*1.6538</f>
        <v>4911405.3167394</v>
      </c>
      <c r="H37" s="34">
        <f t="shared" si="2"/>
        <v>11.947415127304218</v>
      </c>
      <c r="I37" s="34">
        <f t="shared" si="3"/>
        <v>2.4311348194328906</v>
      </c>
      <c r="J37" s="4">
        <f>'SEKTÖR (U S D)'!J37*1.4987</f>
        <v>4776460.8078684</v>
      </c>
      <c r="K37" s="4">
        <f>'SEKTÖR (U S D)'!K37*1.641</f>
        <v>5325684.642108</v>
      </c>
      <c r="L37" s="34">
        <f t="shared" si="4"/>
        <v>11.498552093944708</v>
      </c>
      <c r="M37" s="45">
        <f t="shared" si="5"/>
        <v>2.4223257809912804</v>
      </c>
    </row>
    <row r="38" spans="1:13" ht="14.25">
      <c r="A38" s="44" t="s">
        <v>158</v>
      </c>
      <c r="B38" s="4">
        <f>'SEKTÖR (U S D)'!B38*1.4285</f>
        <v>188711.989643</v>
      </c>
      <c r="C38" s="4">
        <f>'SEKTÖR (U S D)'!C38*1.8038</f>
        <v>276612.36923999997</v>
      </c>
      <c r="D38" s="34">
        <f t="shared" si="0"/>
        <v>46.57911760841874</v>
      </c>
      <c r="E38" s="34">
        <f t="shared" si="1"/>
        <v>1.4254683030614221</v>
      </c>
      <c r="F38" s="4">
        <f>'SEKTÖR (U S D)'!F38*1.4986</f>
        <v>1624808.9794078</v>
      </c>
      <c r="G38" s="4">
        <f>'SEKTÖR (U S D)'!G38*1.6538</f>
        <v>2253235.4450251996</v>
      </c>
      <c r="H38" s="34">
        <f t="shared" si="2"/>
        <v>38.676944402808786</v>
      </c>
      <c r="I38" s="34">
        <f t="shared" si="3"/>
        <v>1.1153465848381308</v>
      </c>
      <c r="J38" s="4">
        <f>'SEKTÖR (U S D)'!J38*1.4987</f>
        <v>1740132.5324718996</v>
      </c>
      <c r="K38" s="4">
        <f>'SEKTÖR (U S D)'!K38*1.641</f>
        <v>2424577.05693</v>
      </c>
      <c r="L38" s="34">
        <f t="shared" si="4"/>
        <v>39.33289629875666</v>
      </c>
      <c r="M38" s="45">
        <f t="shared" si="5"/>
        <v>1.1027907034834905</v>
      </c>
    </row>
    <row r="39" spans="1:13" ht="15" thickBot="1">
      <c r="A39" s="44" t="s">
        <v>81</v>
      </c>
      <c r="B39" s="4">
        <f>'SEKTÖR (U S D)'!B39*1.4285</f>
        <v>5482.364439500001</v>
      </c>
      <c r="C39" s="4">
        <f>'SEKTÖR (U S D)'!C39*1.8038</f>
        <v>8778.562479</v>
      </c>
      <c r="D39" s="34">
        <f t="shared" si="0"/>
        <v>60.12365788292281</v>
      </c>
      <c r="E39" s="34">
        <f t="shared" si="1"/>
        <v>0.04523862253390966</v>
      </c>
      <c r="F39" s="4">
        <f>'SEKTÖR (U S D)'!F39*1.4986</f>
        <v>83257.023351</v>
      </c>
      <c r="G39" s="4">
        <f>'SEKTÖR (U S D)'!G39*1.6538</f>
        <v>112991.23286059998</v>
      </c>
      <c r="H39" s="34">
        <f t="shared" si="2"/>
        <v>35.71375520386395</v>
      </c>
      <c r="I39" s="34">
        <f t="shared" si="3"/>
        <v>0.055930411518229396</v>
      </c>
      <c r="J39" s="4">
        <f>'SEKTÖR (U S D)'!J39*1.4987</f>
        <v>89519.19290230001</v>
      </c>
      <c r="K39" s="4">
        <f>'SEKTÖR (U S D)'!K39*1.641</f>
        <v>119156.66943</v>
      </c>
      <c r="L39" s="34">
        <f t="shared" si="4"/>
        <v>33.10739916974666</v>
      </c>
      <c r="M39" s="45">
        <f t="shared" si="5"/>
        <v>0.05419702662362247</v>
      </c>
    </row>
    <row r="40" spans="1:13" ht="18" thickBot="1" thickTop="1">
      <c r="A40" s="51" t="s">
        <v>17</v>
      </c>
      <c r="B40" s="58">
        <f>'SEKTÖR (U S D)'!B40*1.4285</f>
        <v>371905.86663400003</v>
      </c>
      <c r="C40" s="58">
        <f>'SEKTÖR (U S D)'!C40*1.8038</f>
        <v>588145.6859728</v>
      </c>
      <c r="D40" s="59">
        <f t="shared" si="0"/>
        <v>58.14369676281711</v>
      </c>
      <c r="E40" s="59">
        <f t="shared" si="1"/>
        <v>3.030894949636647</v>
      </c>
      <c r="F40" s="58">
        <f>'SEKTÖR (U S D)'!F40*1.4986</f>
        <v>4966765.476075799</v>
      </c>
      <c r="G40" s="58">
        <f>'SEKTÖR (U S D)'!G40*1.6538</f>
        <v>5840318.220019001</v>
      </c>
      <c r="H40" s="59">
        <f t="shared" si="2"/>
        <v>17.58796037684848</v>
      </c>
      <c r="I40" s="59">
        <f t="shared" si="3"/>
        <v>2.8909446615745265</v>
      </c>
      <c r="J40" s="58">
        <f>'SEKTÖR (U S D)'!J40*1.4987</f>
        <v>5394159.276333099</v>
      </c>
      <c r="K40" s="58">
        <f>'SEKTÖR (U S D)'!K40*1.641</f>
        <v>6348274.822656</v>
      </c>
      <c r="L40" s="59">
        <f t="shared" si="4"/>
        <v>17.68793796114044</v>
      </c>
      <c r="M40" s="59">
        <f t="shared" si="5"/>
        <v>2.8874390432646337</v>
      </c>
    </row>
    <row r="41" spans="1:13" ht="14.25">
      <c r="A41" s="44" t="s">
        <v>84</v>
      </c>
      <c r="B41" s="4">
        <f>'SEKTÖR (U S D)'!B41*1.4285</f>
        <v>371905.86663400003</v>
      </c>
      <c r="C41" s="4">
        <f>'SEKTÖR (U S D)'!C41*1.8038</f>
        <v>588145.6859728</v>
      </c>
      <c r="D41" s="34">
        <f t="shared" si="0"/>
        <v>58.14369676281711</v>
      </c>
      <c r="E41" s="34">
        <f t="shared" si="1"/>
        <v>3.030894949636647</v>
      </c>
      <c r="F41" s="4">
        <f>'SEKTÖR (U S D)'!F41*1.4986</f>
        <v>4966765.476075799</v>
      </c>
      <c r="G41" s="4">
        <f>'SEKTÖR (U S D)'!G41*1.6538</f>
        <v>5840318.220019001</v>
      </c>
      <c r="H41" s="34">
        <f t="shared" si="2"/>
        <v>17.58796037684848</v>
      </c>
      <c r="I41" s="34">
        <f t="shared" si="3"/>
        <v>2.8909446615745265</v>
      </c>
      <c r="J41" s="4">
        <f>'SEKTÖR (U S D)'!J41*1.4987</f>
        <v>5394159.276333099</v>
      </c>
      <c r="K41" s="4">
        <f>'SEKTÖR (U S D)'!K41*1.641</f>
        <v>6348274.822656</v>
      </c>
      <c r="L41" s="34">
        <f t="shared" si="4"/>
        <v>17.68793796114044</v>
      </c>
      <c r="M41" s="45">
        <f t="shared" si="5"/>
        <v>2.8874390432646337</v>
      </c>
    </row>
    <row r="42" spans="1:13" ht="14.25">
      <c r="A42" s="134" t="s">
        <v>127</v>
      </c>
      <c r="B42" s="153"/>
      <c r="C42" s="153"/>
      <c r="D42" s="154"/>
      <c r="E42" s="155"/>
      <c r="F42" s="144">
        <f>'SEKTÖR (U S D)'!F42*1.4986</f>
        <v>2202191.7933469936</v>
      </c>
      <c r="G42" s="144">
        <f>'SEKTÖR (U S D)'!G42*1.6538</f>
        <v>1328964.0257121602</v>
      </c>
      <c r="H42" s="145">
        <f t="shared" si="2"/>
        <v>-39.652666505838766</v>
      </c>
      <c r="I42" s="146">
        <f t="shared" si="3"/>
        <v>0.6578342670418158</v>
      </c>
      <c r="J42" s="144">
        <f>'SEKTÖR (U S D)'!J42*1.4987</f>
        <v>3689434.393113685</v>
      </c>
      <c r="K42" s="144">
        <f>'SEKTÖR (U S D)'!K42*1.641</f>
        <v>2615226.807416957</v>
      </c>
      <c r="L42" s="145">
        <f t="shared" si="4"/>
        <v>-29.115779581329114</v>
      </c>
      <c r="M42" s="147">
        <f t="shared" si="5"/>
        <v>1.1895055273565984</v>
      </c>
    </row>
    <row r="43" spans="1:13" s="39" customFormat="1" ht="18.75" thickBot="1">
      <c r="A43" s="46" t="s">
        <v>18</v>
      </c>
      <c r="B43" s="47">
        <f>'SEKTÖR (U S D)'!B43*1.4285</f>
        <v>13488925.29144</v>
      </c>
      <c r="C43" s="47">
        <f>'SEKTÖR (U S D)'!C43*1.8038</f>
        <v>19405017.189504</v>
      </c>
      <c r="D43" s="48">
        <f>(C43-B43)/B43*100</f>
        <v>43.85888252949493</v>
      </c>
      <c r="E43" s="49">
        <f>C43/C$43*100</f>
        <v>100</v>
      </c>
      <c r="F43" s="47">
        <f>'SEKTÖR (U S D)'!F43*1.4986</f>
        <v>152948116.29302096</v>
      </c>
      <c r="G43" s="47">
        <f>'SEKTÖR (U S D)'!G43*1.6538</f>
        <v>202021100.4951622</v>
      </c>
      <c r="H43" s="48">
        <f t="shared" si="2"/>
        <v>32.084726109425404</v>
      </c>
      <c r="I43" s="49">
        <f t="shared" si="3"/>
        <v>100</v>
      </c>
      <c r="J43" s="47">
        <f>'SEKTÖR (U S D)'!J43*1.4987</f>
        <v>168027139.19084236</v>
      </c>
      <c r="K43" s="47">
        <f>'SEKTÖR (U S D)'!K43*1.641</f>
        <v>219858314.843538</v>
      </c>
      <c r="L43" s="48">
        <f t="shared" si="4"/>
        <v>30.846907173624295</v>
      </c>
      <c r="M43" s="49">
        <f t="shared" si="5"/>
        <v>100</v>
      </c>
    </row>
    <row r="44" spans="1:13" s="39" customFormat="1" ht="18">
      <c r="A44" s="149"/>
      <c r="B44" s="150"/>
      <c r="C44" s="150"/>
      <c r="D44" s="151"/>
      <c r="E44" s="152"/>
      <c r="F44" s="150"/>
      <c r="G44" s="150"/>
      <c r="H44" s="151"/>
      <c r="I44" s="152"/>
      <c r="J44" s="150"/>
      <c r="K44" s="150"/>
      <c r="L44" s="151"/>
      <c r="M44" s="152"/>
    </row>
    <row r="45" ht="12.75">
      <c r="A45" s="64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0">
      <selection activeCell="F18" sqref="F1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119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0"/>
      <c r="B6" s="178" t="s">
        <v>164</v>
      </c>
      <c r="C6" s="180"/>
      <c r="D6" s="178" t="s">
        <v>165</v>
      </c>
      <c r="E6" s="179"/>
      <c r="F6" s="178" t="s">
        <v>166</v>
      </c>
      <c r="G6" s="180"/>
    </row>
    <row r="7" spans="1:7" ht="31.5" thickBot="1" thickTop="1">
      <c r="A7" s="41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7" t="s">
        <v>2</v>
      </c>
      <c r="B8" s="59">
        <f>'SEKTÖR (U S D)'!D8</f>
        <v>23.386504112267644</v>
      </c>
      <c r="C8" s="59">
        <f>'SEKTÖR (TL)'!D8</f>
        <v>55.80299343206746</v>
      </c>
      <c r="D8" s="59">
        <f>'SEKTÖR (U S D)'!H8</f>
        <v>20.411117907055427</v>
      </c>
      <c r="E8" s="59">
        <f>'SEKTÖR (TL)'!H8</f>
        <v>32.881293737280316</v>
      </c>
      <c r="F8" s="59">
        <f>'SEKTÖR (U S D)'!L8</f>
        <v>20.13242669731798</v>
      </c>
      <c r="G8" s="59">
        <f>'SEKTÖR (TL)'!L8</f>
        <v>31.538875165342507</v>
      </c>
    </row>
    <row r="9" spans="1:7" s="64" customFormat="1" ht="15.75">
      <c r="A9" s="60" t="s">
        <v>75</v>
      </c>
      <c r="B9" s="62">
        <f>'SEKTÖR (U S D)'!D9</f>
        <v>25.226332834875148</v>
      </c>
      <c r="C9" s="62">
        <f>'SEKTÖR (TL)'!D9</f>
        <v>58.1261877266698</v>
      </c>
      <c r="D9" s="62">
        <f>'SEKTÖR (U S D)'!H9</f>
        <v>18.64972102862985</v>
      </c>
      <c r="E9" s="62">
        <f>'SEKTÖR (TL)'!H9</f>
        <v>30.93748074012281</v>
      </c>
      <c r="F9" s="62">
        <f>'SEKTÖR (U S D)'!L9</f>
        <v>18.258132971166933</v>
      </c>
      <c r="G9" s="62">
        <f>'SEKTÖR (TL)'!L9</f>
        <v>29.486619207102784</v>
      </c>
    </row>
    <row r="10" spans="1:7" ht="14.25">
      <c r="A10" s="44" t="s">
        <v>3</v>
      </c>
      <c r="B10" s="34">
        <f>'SEKTÖR (U S D)'!D10</f>
        <v>53.45023316957382</v>
      </c>
      <c r="C10" s="34">
        <f>'SEKTÖR (TL)'!D10</f>
        <v>93.76515967187767</v>
      </c>
      <c r="D10" s="34">
        <f>'SEKTÖR (U S D)'!H10</f>
        <v>34.638710042737564</v>
      </c>
      <c r="E10" s="34">
        <f>'SEKTÖR (TL)'!H10</f>
        <v>48.582342632243</v>
      </c>
      <c r="F10" s="34">
        <f>'SEKTÖR (U S D)'!L10</f>
        <v>33.59210300175556</v>
      </c>
      <c r="G10" s="34">
        <f>'SEKTÖR (TL)'!L10</f>
        <v>46.276533679776385</v>
      </c>
    </row>
    <row r="11" spans="1:7" ht="14.25">
      <c r="A11" s="44" t="s">
        <v>4</v>
      </c>
      <c r="B11" s="34">
        <f>'SEKTÖR (U S D)'!D11</f>
        <v>15.009882269201388</v>
      </c>
      <c r="C11" s="34">
        <f>'SEKTÖR (TL)'!D11</f>
        <v>45.22563922799121</v>
      </c>
      <c r="D11" s="34">
        <f>'SEKTÖR (U S D)'!H11</f>
        <v>7.392335419416783</v>
      </c>
      <c r="E11" s="34">
        <f>'SEKTÖR (TL)'!H11</f>
        <v>18.514242837736212</v>
      </c>
      <c r="F11" s="34">
        <f>'SEKTÖR (U S D)'!L11</f>
        <v>6.93768363615503</v>
      </c>
      <c r="G11" s="34">
        <f>'SEKTÖR (TL)'!L11</f>
        <v>17.09130502897873</v>
      </c>
    </row>
    <row r="12" spans="1:7" ht="14.25">
      <c r="A12" s="44" t="s">
        <v>5</v>
      </c>
      <c r="B12" s="34">
        <f>'SEKTÖR (U S D)'!D12</f>
        <v>29.32452547964175</v>
      </c>
      <c r="C12" s="34">
        <f>'SEKTÖR (TL)'!D12</f>
        <v>63.301070395644224</v>
      </c>
      <c r="D12" s="34">
        <f>'SEKTÖR (U S D)'!H12</f>
        <v>7.882189766470278</v>
      </c>
      <c r="E12" s="34">
        <f>'SEKTÖR (TL)'!H12</f>
        <v>19.0548281301138</v>
      </c>
      <c r="F12" s="34">
        <f>'SEKTÖR (U S D)'!L12</f>
        <v>8.216886421777902</v>
      </c>
      <c r="G12" s="34">
        <f>'SEKTÖR (TL)'!L12</f>
        <v>18.491966783303898</v>
      </c>
    </row>
    <row r="13" spans="1:7" ht="14.25">
      <c r="A13" s="44" t="s">
        <v>6</v>
      </c>
      <c r="B13" s="34">
        <f>'SEKTÖR (U S D)'!D13</f>
        <v>1.1679345289966871</v>
      </c>
      <c r="C13" s="34">
        <f>'SEKTÖR (TL)'!D13</f>
        <v>27.747091566961295</v>
      </c>
      <c r="D13" s="34">
        <f>'SEKTÖR (U S D)'!H13</f>
        <v>13.34979493545253</v>
      </c>
      <c r="E13" s="34">
        <f>'SEKTÖR (TL)'!H13</f>
        <v>25.088676674397043</v>
      </c>
      <c r="F13" s="34">
        <f>'SEKTÖR (U S D)'!L13</f>
        <v>15.723034414756285</v>
      </c>
      <c r="G13" s="34">
        <f>'SEKTÖR (TL)'!L13</f>
        <v>26.71081569000806</v>
      </c>
    </row>
    <row r="14" spans="1:7" ht="14.25">
      <c r="A14" s="44" t="s">
        <v>7</v>
      </c>
      <c r="B14" s="34">
        <f>'SEKTÖR (U S D)'!D14</f>
        <v>17.579397568522193</v>
      </c>
      <c r="C14" s="34">
        <f>'SEKTÖR (TL)'!D14</f>
        <v>48.47022564515249</v>
      </c>
      <c r="D14" s="34">
        <f>'SEKTÖR (U S D)'!H14</f>
        <v>16.627512800411854</v>
      </c>
      <c r="E14" s="34">
        <f>'SEKTÖR (TL)'!H14</f>
        <v>28.705845902389658</v>
      </c>
      <c r="F14" s="34">
        <f>'SEKTÖR (U S D)'!L14</f>
        <v>16.60827473707546</v>
      </c>
      <c r="G14" s="34">
        <f>'SEKTÖR (TL)'!L14</f>
        <v>27.68010865652955</v>
      </c>
    </row>
    <row r="15" spans="1:7" ht="14.25">
      <c r="A15" s="44" t="s">
        <v>8</v>
      </c>
      <c r="B15" s="34">
        <f>'SEKTÖR (U S D)'!D15</f>
        <v>9.425453607138454</v>
      </c>
      <c r="C15" s="34">
        <f>'SEKTÖR (TL)'!D15</f>
        <v>38.174051954187156</v>
      </c>
      <c r="D15" s="34">
        <f>'SEKTÖR (U S D)'!H15</f>
        <v>-5.771762295950576</v>
      </c>
      <c r="E15" s="34">
        <f>'SEKTÖR (TL)'!H15</f>
        <v>3.986827382194677</v>
      </c>
      <c r="F15" s="34">
        <f>'SEKTÖR (U S D)'!L15</f>
        <v>-9.329738811350925</v>
      </c>
      <c r="G15" s="34">
        <f>'SEKTÖR (TL)'!L15</f>
        <v>-0.7206921928517223</v>
      </c>
    </row>
    <row r="16" spans="1:7" ht="14.25">
      <c r="A16" s="44" t="s">
        <v>147</v>
      </c>
      <c r="B16" s="34">
        <f>'SEKTÖR (U S D)'!D16</f>
        <v>-20.13868328281788</v>
      </c>
      <c r="C16" s="34">
        <f>'SEKTÖR (TL)'!D16</f>
        <v>0.8427323027322998</v>
      </c>
      <c r="D16" s="34">
        <f>'SEKTÖR (U S D)'!H16</f>
        <v>-4.159452062188654</v>
      </c>
      <c r="E16" s="34">
        <f>'SEKTÖR (TL)'!H16</f>
        <v>5.766113825939141</v>
      </c>
      <c r="F16" s="34">
        <f>'SEKTÖR (U S D)'!L16</f>
        <v>-4.4418055629862705</v>
      </c>
      <c r="G16" s="34">
        <f>'SEKTÖR (TL)'!L16</f>
        <v>4.631345213277872</v>
      </c>
    </row>
    <row r="17" spans="1:7" ht="14.25">
      <c r="A17" s="90" t="s">
        <v>151</v>
      </c>
      <c r="B17" s="34">
        <f>'SEKTÖR (U S D)'!D17</f>
        <v>21.530584313712176</v>
      </c>
      <c r="C17" s="34">
        <f>'SEKTÖR (TL)'!D17</f>
        <v>53.45948056357999</v>
      </c>
      <c r="D17" s="34">
        <f>'SEKTÖR (U S D)'!H17</f>
        <v>41.04879169736485</v>
      </c>
      <c r="E17" s="34">
        <f>'SEKTÖR (TL)'!H17</f>
        <v>55.656273661485365</v>
      </c>
      <c r="F17" s="34">
        <f>'SEKTÖR (U S D)'!L17</f>
        <v>37.10509320963917</v>
      </c>
      <c r="G17" s="34">
        <f>'SEKTÖR (TL)'!L17</f>
        <v>50.12307863949951</v>
      </c>
    </row>
    <row r="18" spans="1:7" s="64" customFormat="1" ht="15.75">
      <c r="A18" s="42" t="s">
        <v>76</v>
      </c>
      <c r="B18" s="33">
        <f>'SEKTÖR (U S D)'!D18</f>
        <v>57.06211797338961</v>
      </c>
      <c r="C18" s="33">
        <f>'SEKTÖR (TL)'!D18</f>
        <v>98.32597017878906</v>
      </c>
      <c r="D18" s="33">
        <f>'SEKTÖR (U S D)'!H18</f>
        <v>50.83463695299842</v>
      </c>
      <c r="E18" s="33">
        <f>'SEKTÖR (TL)'!H18</f>
        <v>66.45557359727002</v>
      </c>
      <c r="F18" s="33">
        <f>'SEKTÖR (U S D)'!L18</f>
        <v>50.18683306613294</v>
      </c>
      <c r="G18" s="33">
        <f>'SEKTÖR (TL)'!L18</f>
        <v>64.44691603491303</v>
      </c>
    </row>
    <row r="19" spans="1:7" ht="14.25">
      <c r="A19" s="44" t="s">
        <v>110</v>
      </c>
      <c r="B19" s="34">
        <f>'SEKTÖR (U S D)'!D19</f>
        <v>57.06211797338961</v>
      </c>
      <c r="C19" s="34">
        <f>'SEKTÖR (TL)'!D19</f>
        <v>98.32597017878906</v>
      </c>
      <c r="D19" s="34">
        <f>'SEKTÖR (U S D)'!H19</f>
        <v>50.83463695299842</v>
      </c>
      <c r="E19" s="34">
        <f>'SEKTÖR (TL)'!H19</f>
        <v>66.45557359727002</v>
      </c>
      <c r="F19" s="34">
        <f>'SEKTÖR (U S D)'!L19</f>
        <v>50.18683306613294</v>
      </c>
      <c r="G19" s="34">
        <f>'SEKTÖR (TL)'!L19</f>
        <v>64.44691603491303</v>
      </c>
    </row>
    <row r="20" spans="1:7" s="64" customFormat="1" ht="15.75">
      <c r="A20" s="42" t="s">
        <v>77</v>
      </c>
      <c r="B20" s="33">
        <f>'SEKTÖR (U S D)'!D20</f>
        <v>5.029187605816639</v>
      </c>
      <c r="C20" s="33">
        <f>'SEKTÖR (TL)'!D20</f>
        <v>32.62278516161851</v>
      </c>
      <c r="D20" s="33">
        <f>'SEKTÖR (U S D)'!H20</f>
        <v>17.202163505250844</v>
      </c>
      <c r="E20" s="33">
        <f>'SEKTÖR (TL)'!H20</f>
        <v>29.34000934537825</v>
      </c>
      <c r="F20" s="33">
        <f>'SEKTÖR (U S D)'!L20</f>
        <v>17.586361839311813</v>
      </c>
      <c r="G20" s="33">
        <f>'SEKTÖR (TL)'!L20</f>
        <v>28.7510641077672</v>
      </c>
    </row>
    <row r="21" spans="1:7" ht="15" thickBot="1">
      <c r="A21" s="44" t="s">
        <v>9</v>
      </c>
      <c r="B21" s="34">
        <f>'SEKTÖR (U S D)'!D21</f>
        <v>5.029187605816639</v>
      </c>
      <c r="C21" s="34">
        <f>'SEKTÖR (TL)'!D21</f>
        <v>32.62278516161851</v>
      </c>
      <c r="D21" s="34">
        <f>'SEKTÖR (U S D)'!H21</f>
        <v>17.202163505250844</v>
      </c>
      <c r="E21" s="34">
        <f>'SEKTÖR (TL)'!H21</f>
        <v>29.34000934537825</v>
      </c>
      <c r="F21" s="34">
        <f>'SEKTÖR (U S D)'!L21</f>
        <v>17.586361839311813</v>
      </c>
      <c r="G21" s="34">
        <f>'SEKTÖR (TL)'!L21</f>
        <v>28.7510641077672</v>
      </c>
    </row>
    <row r="22" spans="1:7" ht="18" thickBot="1" thickTop="1">
      <c r="A22" s="51" t="s">
        <v>10</v>
      </c>
      <c r="B22" s="59">
        <f>'SEKTÖR (U S D)'!D22</f>
        <v>11.867691992551011</v>
      </c>
      <c r="C22" s="59">
        <f>'SEKTÖR (TL)'!D22</f>
        <v>41.25792286745782</v>
      </c>
      <c r="D22" s="59">
        <f>'SEKTÖR (U S D)'!H22</f>
        <v>21.231048548104216</v>
      </c>
      <c r="E22" s="59">
        <f>'SEKTÖR (TL)'!H22</f>
        <v>33.78613912241744</v>
      </c>
      <c r="F22" s="59">
        <f>'SEKTÖR (U S D)'!L22</f>
        <v>21.34827155065783</v>
      </c>
      <c r="G22" s="59">
        <f>'SEKTÖR (TL)'!L22</f>
        <v>32.87016321787518</v>
      </c>
    </row>
    <row r="23" spans="1:7" s="64" customFormat="1" ht="15.75">
      <c r="A23" s="42" t="s">
        <v>78</v>
      </c>
      <c r="B23" s="33">
        <f>'SEKTÖR (U S D)'!D23</f>
        <v>9.839189591715554</v>
      </c>
      <c r="C23" s="33">
        <f>'SEKTÖR (TL)'!D23</f>
        <v>38.69648595417326</v>
      </c>
      <c r="D23" s="33">
        <f>'SEKTÖR (U S D)'!H23</f>
        <v>23.6735860520591</v>
      </c>
      <c r="E23" s="33">
        <f>'SEKTÖR (TL)'!H23</f>
        <v>36.48163393360161</v>
      </c>
      <c r="F23" s="33">
        <f>'SEKTÖR (U S D)'!L23</f>
        <v>23.973207825403016</v>
      </c>
      <c r="G23" s="33">
        <f>'SEKTÖR (TL)'!L23</f>
        <v>35.744334450848314</v>
      </c>
    </row>
    <row r="24" spans="1:7" ht="14.25">
      <c r="A24" s="44" t="s">
        <v>11</v>
      </c>
      <c r="B24" s="34">
        <f>'SEKTÖR (U S D)'!D24</f>
        <v>11.244001986306102</v>
      </c>
      <c r="C24" s="34">
        <f>'SEKTÖR (TL)'!D24</f>
        <v>40.470375066782594</v>
      </c>
      <c r="D24" s="34">
        <f>'SEKTÖR (U S D)'!H24</f>
        <v>24.36594184943736</v>
      </c>
      <c r="E24" s="34">
        <f>'SEKTÖR (TL)'!H24</f>
        <v>37.24569239997299</v>
      </c>
      <c r="F24" s="34">
        <f>'SEKTÖR (U S D)'!L24</f>
        <v>24.57457043194573</v>
      </c>
      <c r="G24" s="34">
        <f>'SEKTÖR (TL)'!L24</f>
        <v>36.40279580891637</v>
      </c>
    </row>
    <row r="25" spans="1:7" ht="14.25">
      <c r="A25" s="44" t="s">
        <v>12</v>
      </c>
      <c r="B25" s="34">
        <f>'SEKTÖR (U S D)'!D25</f>
        <v>-7.3682090683076575</v>
      </c>
      <c r="C25" s="34">
        <f>'SEKTÖR (TL)'!D25</f>
        <v>16.96830555308831</v>
      </c>
      <c r="D25" s="34">
        <f>'SEKTÖR (U S D)'!H25</f>
        <v>15.264456761418325</v>
      </c>
      <c r="E25" s="34">
        <f>'SEKTÖR (TL)'!H25</f>
        <v>27.201627246786103</v>
      </c>
      <c r="F25" s="34">
        <f>'SEKTÖR (U S D)'!L25</f>
        <v>15.42159501722788</v>
      </c>
      <c r="G25" s="34">
        <f>'SEKTÖR (TL)'!L25</f>
        <v>26.3807549364589</v>
      </c>
    </row>
    <row r="26" spans="1:7" ht="14.25">
      <c r="A26" s="44" t="s">
        <v>13</v>
      </c>
      <c r="B26" s="34">
        <f>'SEKTÖR (U S D)'!D26</f>
        <v>18.14500967463526</v>
      </c>
      <c r="C26" s="34">
        <f>'SEKTÖR (TL)'!D26</f>
        <v>49.18443713763185</v>
      </c>
      <c r="D26" s="34">
        <f>'SEKTÖR (U S D)'!H26</f>
        <v>28.52567942106812</v>
      </c>
      <c r="E26" s="34">
        <f>'SEKTÖR (TL)'!H26</f>
        <v>41.836226228855224</v>
      </c>
      <c r="F26" s="34">
        <f>'SEKTÖR (U S D)'!L26</f>
        <v>29.508456445998256</v>
      </c>
      <c r="G26" s="34">
        <f>'SEKTÖR (TL)'!L26</f>
        <v>41.80514914785024</v>
      </c>
    </row>
    <row r="27" spans="1:7" s="64" customFormat="1" ht="15.75">
      <c r="A27" s="42" t="s">
        <v>79</v>
      </c>
      <c r="B27" s="33">
        <f>'SEKTÖR (U S D)'!D27</f>
        <v>9.101107501855479</v>
      </c>
      <c r="C27" s="33">
        <f>'SEKTÖR (TL)'!D27</f>
        <v>37.76449262292398</v>
      </c>
      <c r="D27" s="33">
        <f>'SEKTÖR (U S D)'!H27</f>
        <v>32.96073147690267</v>
      </c>
      <c r="E27" s="33">
        <f>'SEKTÖR (TL)'!H27</f>
        <v>46.73058702555827</v>
      </c>
      <c r="F27" s="33">
        <f>'SEKTÖR (U S D)'!L27</f>
        <v>34.627908113711285</v>
      </c>
      <c r="G27" s="33">
        <f>'SEKTÖR (TL)'!L27</f>
        <v>47.410687405484914</v>
      </c>
    </row>
    <row r="28" spans="1:7" ht="14.25">
      <c r="A28" s="44" t="s">
        <v>14</v>
      </c>
      <c r="B28" s="34">
        <f>'SEKTÖR (U S D)'!D28</f>
        <v>9.101107501855479</v>
      </c>
      <c r="C28" s="34">
        <f>'SEKTÖR (TL)'!D28</f>
        <v>37.76449262292398</v>
      </c>
      <c r="D28" s="34">
        <f>'SEKTÖR (U S D)'!H28</f>
        <v>32.96073147690267</v>
      </c>
      <c r="E28" s="34">
        <f>'SEKTÖR (TL)'!H28</f>
        <v>46.73058702555827</v>
      </c>
      <c r="F28" s="34">
        <f>'SEKTÖR (U S D)'!L28</f>
        <v>34.627908113711285</v>
      </c>
      <c r="G28" s="34">
        <f>'SEKTÖR (TL)'!L28</f>
        <v>47.410687405484914</v>
      </c>
    </row>
    <row r="29" spans="1:7" s="64" customFormat="1" ht="15.75">
      <c r="A29" s="42" t="s">
        <v>80</v>
      </c>
      <c r="B29" s="33">
        <f>'SEKTÖR (U S D)'!D29</f>
        <v>12.69385765700246</v>
      </c>
      <c r="C29" s="33">
        <f>'SEKTÖR (TL)'!D29</f>
        <v>42.301141366259046</v>
      </c>
      <c r="D29" s="33">
        <f>'SEKTÖR (U S D)'!H29</f>
        <v>18.872667377847538</v>
      </c>
      <c r="E29" s="33">
        <f>'SEKTÖR (TL)'!H29</f>
        <v>31.18351615473392</v>
      </c>
      <c r="F29" s="33">
        <f>'SEKTÖR (U S D)'!L29</f>
        <v>18.7214369392381</v>
      </c>
      <c r="G29" s="33">
        <f>'SEKTÖR (TL)'!L29</f>
        <v>29.993913403142532</v>
      </c>
    </row>
    <row r="30" spans="1:7" ht="14.25">
      <c r="A30" s="44" t="s">
        <v>15</v>
      </c>
      <c r="B30" s="34">
        <f>'SEKTÖR (U S D)'!D30</f>
        <v>-2.3542405321329443</v>
      </c>
      <c r="C30" s="34">
        <f>'SEKTÖR (TL)'!D30</f>
        <v>23.299559627678395</v>
      </c>
      <c r="D30" s="34">
        <f>'SEKTÖR (U S D)'!H30</f>
        <v>12.87174883052226</v>
      </c>
      <c r="E30" s="34">
        <f>'SEKTÖR (TL)'!H30</f>
        <v>24.561122524968436</v>
      </c>
      <c r="F30" s="34">
        <f>'SEKTÖR (U S D)'!L30</f>
        <v>13.357135450675269</v>
      </c>
      <c r="G30" s="34">
        <f>'SEKTÖR (TL)'!L30</f>
        <v>24.12027708984996</v>
      </c>
    </row>
    <row r="31" spans="1:7" ht="14.25">
      <c r="A31" s="44" t="s">
        <v>122</v>
      </c>
      <c r="B31" s="34">
        <f>'SEKTÖR (U S D)'!D31</f>
        <v>22.568380537299294</v>
      </c>
      <c r="C31" s="34">
        <f>'SEKTÖR (TL)'!D31</f>
        <v>54.76992986571961</v>
      </c>
      <c r="D31" s="34">
        <f>'SEKTÖR (U S D)'!H31</f>
        <v>18.990762961316264</v>
      </c>
      <c r="E31" s="34">
        <f>'SEKTÖR (TL)'!H31</f>
        <v>31.3138421095855</v>
      </c>
      <c r="F31" s="34">
        <f>'SEKTÖR (U S D)'!L31</f>
        <v>18.671726555808817</v>
      </c>
      <c r="G31" s="34">
        <f>'SEKTÖR (TL)'!L31</f>
        <v>29.939483070716133</v>
      </c>
    </row>
    <row r="32" spans="1:7" ht="14.25">
      <c r="A32" s="44" t="s">
        <v>123</v>
      </c>
      <c r="B32" s="34">
        <f>'SEKTÖR (U S D)'!D32</f>
        <v>-52.35714435415082</v>
      </c>
      <c r="C32" s="34">
        <f>'SEKTÖR (TL)'!D32</f>
        <v>-39.84026390340725</v>
      </c>
      <c r="D32" s="34">
        <f>'SEKTÖR (U S D)'!H32</f>
        <v>15.124347361648654</v>
      </c>
      <c r="E32" s="34">
        <f>'SEKTÖR (TL)'!H32</f>
        <v>27.047007651604538</v>
      </c>
      <c r="F32" s="34">
        <f>'SEKTÖR (U S D)'!L32</f>
        <v>-0.23009046268684616</v>
      </c>
      <c r="G32" s="34">
        <f>'SEKTÖR (TL)'!L32</f>
        <v>9.242958264316336</v>
      </c>
    </row>
    <row r="33" spans="1:7" ht="14.25">
      <c r="A33" s="44" t="s">
        <v>32</v>
      </c>
      <c r="B33" s="34">
        <f>'SEKTÖR (U S D)'!D33</f>
        <v>8.346366535792455</v>
      </c>
      <c r="C33" s="34">
        <f>'SEKTÖR (TL)'!D33</f>
        <v>36.81146374327085</v>
      </c>
      <c r="D33" s="34">
        <f>'SEKTÖR (U S D)'!H33</f>
        <v>11.538362170874066</v>
      </c>
      <c r="E33" s="34">
        <f>'SEKTÖR (TL)'!H33</f>
        <v>23.089645908308785</v>
      </c>
      <c r="F33" s="34">
        <f>'SEKTÖR (U S D)'!L33</f>
        <v>10.946887599636355</v>
      </c>
      <c r="G33" s="34">
        <f>'SEKTÖR (TL)'!L33</f>
        <v>21.48117872222811</v>
      </c>
    </row>
    <row r="34" spans="1:7" ht="14.25">
      <c r="A34" s="44" t="s">
        <v>31</v>
      </c>
      <c r="B34" s="34">
        <f>'SEKTÖR (U S D)'!D34</f>
        <v>36.19599613358286</v>
      </c>
      <c r="C34" s="34">
        <f>'SEKTÖR (TL)'!D34</f>
        <v>71.97783536979823</v>
      </c>
      <c r="D34" s="34">
        <f>'SEKTÖR (U S D)'!H34</f>
        <v>33.480799510044164</v>
      </c>
      <c r="E34" s="34">
        <f>'SEKTÖR (TL)'!H34</f>
        <v>47.30451503383896</v>
      </c>
      <c r="F34" s="34">
        <f>'SEKTÖR (U S D)'!L34</f>
        <v>32.91281110401362</v>
      </c>
      <c r="G34" s="34">
        <f>'SEKTÖR (TL)'!L34</f>
        <v>45.532743725686494</v>
      </c>
    </row>
    <row r="35" spans="1:7" ht="14.25">
      <c r="A35" s="44" t="s">
        <v>16</v>
      </c>
      <c r="B35" s="34">
        <f>'SEKTÖR (U S D)'!D35</f>
        <v>11.410864893226378</v>
      </c>
      <c r="C35" s="34">
        <f>'SEKTÖR (TL)'!D35</f>
        <v>40.68107671991722</v>
      </c>
      <c r="D35" s="34">
        <f>'SEKTÖR (U S D)'!H35</f>
        <v>22.858373042363628</v>
      </c>
      <c r="E35" s="34">
        <f>'SEKTÖR (TL)'!H35</f>
        <v>35.5819947534105</v>
      </c>
      <c r="F35" s="34">
        <f>'SEKTÖR (U S D)'!L35</f>
        <v>21.374978780946392</v>
      </c>
      <c r="G35" s="34">
        <f>'SEKTÖR (TL)'!L35</f>
        <v>32.89940627179091</v>
      </c>
    </row>
    <row r="36" spans="1:7" ht="14.25">
      <c r="A36" s="44" t="s">
        <v>146</v>
      </c>
      <c r="B36" s="34">
        <f>'SEKTÖR (U S D)'!D36</f>
        <v>18.94592373249569</v>
      </c>
      <c r="C36" s="34">
        <f>'SEKTÖR (TL)'!D36</f>
        <v>50.19576984856543</v>
      </c>
      <c r="D36" s="34">
        <f>'SEKTÖR (U S D)'!H36</f>
        <v>26.569708300931218</v>
      </c>
      <c r="E36" s="34">
        <f>'SEKTÖR (TL)'!H36</f>
        <v>39.67768823440547</v>
      </c>
      <c r="F36" s="34">
        <f>'SEKTÖR (U S D)'!L36</f>
        <v>28.73325381586281</v>
      </c>
      <c r="G36" s="34">
        <f>'SEKTÖR (TL)'!L36</f>
        <v>40.95634183747974</v>
      </c>
    </row>
    <row r="37" spans="1:7" ht="14.25">
      <c r="A37" s="44" t="s">
        <v>159</v>
      </c>
      <c r="B37" s="34">
        <f>'SEKTÖR (U S D)'!D37</f>
        <v>-3.269527897136399</v>
      </c>
      <c r="C37" s="34">
        <f>'SEKTÖR (TL)'!D37</f>
        <v>22.143805095656532</v>
      </c>
      <c r="D37" s="34">
        <f>'SEKTÖR (U S D)'!H37</f>
        <v>1.4417682366538247</v>
      </c>
      <c r="E37" s="34">
        <f>'SEKTÖR (TL)'!H37</f>
        <v>11.947415127304218</v>
      </c>
      <c r="F37" s="34">
        <f>'SEKTÖR (U S D)'!L37</f>
        <v>1.8299086064563919</v>
      </c>
      <c r="G37" s="34">
        <f>'SEKTÖR (TL)'!L37</f>
        <v>11.498552093944708</v>
      </c>
    </row>
    <row r="38" spans="1:7" ht="14.25">
      <c r="A38" s="90" t="s">
        <v>158</v>
      </c>
      <c r="B38" s="34">
        <f>'SEKTÖR (U S D)'!D38</f>
        <v>16.081754908319212</v>
      </c>
      <c r="C38" s="34">
        <f>'SEKTÖR (TL)'!D38</f>
        <v>46.57911760841874</v>
      </c>
      <c r="D38" s="34">
        <f>'SEKTÖR (U S D)'!H38</f>
        <v>25.6628787532043</v>
      </c>
      <c r="E38" s="34">
        <f>'SEKTÖR (TL)'!H38</f>
        <v>38.676944402808786</v>
      </c>
      <c r="F38" s="34">
        <f>'SEKTÖR (U S D)'!L38</f>
        <v>27.25058603470237</v>
      </c>
      <c r="G38" s="34">
        <f>'SEKTÖR (TL)'!L38</f>
        <v>39.33289629875666</v>
      </c>
    </row>
    <row r="39" spans="1:7" ht="15" thickBot="1">
      <c r="A39" s="44" t="s">
        <v>81</v>
      </c>
      <c r="B39" s="34">
        <f>'SEKTÖR (U S D)'!D39</f>
        <v>26.808207831109463</v>
      </c>
      <c r="C39" s="34">
        <f>'SEKTÖR (TL)'!D39</f>
        <v>60.12365788292281</v>
      </c>
      <c r="D39" s="34">
        <f>'SEKTÖR (U S D)'!H39</f>
        <v>22.977768501941288</v>
      </c>
      <c r="E39" s="34">
        <f>'SEKTÖR (TL)'!H39</f>
        <v>35.71375520386395</v>
      </c>
      <c r="F39" s="34">
        <f>'SEKTÖR (U S D)'!L39</f>
        <v>21.56493548793377</v>
      </c>
      <c r="G39" s="34">
        <f>'SEKTÖR (TL)'!L39</f>
        <v>33.10739916974666</v>
      </c>
    </row>
    <row r="40" spans="1:7" ht="18" thickBot="1" thickTop="1">
      <c r="A40" s="51" t="s">
        <v>17</v>
      </c>
      <c r="B40" s="59">
        <f>'SEKTÖR (U S D)'!D40</f>
        <v>25.24019892764399</v>
      </c>
      <c r="C40" s="59">
        <f>'SEKTÖR (TL)'!D40</f>
        <v>58.14369676281711</v>
      </c>
      <c r="D40" s="59">
        <f>'SEKTÖR (U S D)'!H40</f>
        <v>6.55297945383064</v>
      </c>
      <c r="E40" s="59">
        <f>'SEKTÖR (TL)'!H40</f>
        <v>17.58796037684848</v>
      </c>
      <c r="F40" s="59">
        <f>'SEKTÖR (U S D)'!L40</f>
        <v>7.482579294552817</v>
      </c>
      <c r="G40" s="59">
        <f>'SEKTÖR (TL)'!L40</f>
        <v>17.68793796114044</v>
      </c>
    </row>
    <row r="41" spans="1:7" ht="14.25">
      <c r="A41" s="44" t="s">
        <v>84</v>
      </c>
      <c r="B41" s="34">
        <f>'SEKTÖR (U S D)'!D41</f>
        <v>25.24019892764399</v>
      </c>
      <c r="C41" s="34">
        <f>'SEKTÖR (TL)'!D41</f>
        <v>58.14369676281711</v>
      </c>
      <c r="D41" s="34">
        <f>'SEKTÖR (U S D)'!H41</f>
        <v>6.55297945383064</v>
      </c>
      <c r="E41" s="34">
        <f>'SEKTÖR (TL)'!H41</f>
        <v>17.58796037684848</v>
      </c>
      <c r="F41" s="34">
        <f>'SEKTÖR (U S D)'!L41</f>
        <v>7.482579294552817</v>
      </c>
      <c r="G41" s="34">
        <f>'SEKTÖR (TL)'!L41</f>
        <v>17.68793796114044</v>
      </c>
    </row>
    <row r="42" spans="1:7" ht="14.25">
      <c r="A42" s="134" t="s">
        <v>127</v>
      </c>
      <c r="B42" s="154"/>
      <c r="C42" s="154"/>
      <c r="D42" s="145">
        <f>'SEKTÖR (U S D)'!H42</f>
        <v>-45.31593059961905</v>
      </c>
      <c r="E42" s="145">
        <f>'SEKTÖR (TL)'!H42</f>
        <v>-39.652666505838766</v>
      </c>
      <c r="F42" s="145">
        <f>'SEKTÖR (U S D)'!L42</f>
        <v>-35.26253434402069</v>
      </c>
      <c r="G42" s="145">
        <f>'SEKTÖR (TL)'!L42</f>
        <v>-29.115779581329114</v>
      </c>
    </row>
    <row r="43" spans="1:7" s="39" customFormat="1" ht="18.75" thickBot="1">
      <c r="A43" s="46" t="s">
        <v>18</v>
      </c>
      <c r="B43" s="48">
        <f>'SEKTÖR (U S D)'!D43</f>
        <v>13.927494008971891</v>
      </c>
      <c r="C43" s="48">
        <f>'SEKTÖR (TL)'!D43</f>
        <v>43.85888252949493</v>
      </c>
      <c r="D43" s="48">
        <f>'SEKTÖR (U S D)'!H43</f>
        <v>19.68930375352817</v>
      </c>
      <c r="E43" s="48">
        <f>'SEKTÖR (TL)'!H43</f>
        <v>32.084726109425404</v>
      </c>
      <c r="F43" s="48">
        <f>'SEKTÖR (U S D)'!L43</f>
        <v>19.500462998848693</v>
      </c>
      <c r="G43" s="48">
        <f>'SEKTÖR (TL)'!L43</f>
        <v>30.846907173624295</v>
      </c>
    </row>
    <row r="44" spans="1:7" s="39" customFormat="1" ht="18">
      <c r="A44" s="149"/>
      <c r="B44" s="151"/>
      <c r="C44" s="151"/>
      <c r="D44" s="151"/>
      <c r="E44" s="151"/>
      <c r="F44" s="151"/>
      <c r="G44" s="151"/>
    </row>
    <row r="45" ht="14.25">
      <c r="A45" s="143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K11" sqref="K11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3" t="s">
        <v>161</v>
      </c>
    </row>
    <row r="5" ht="13.5" thickBot="1"/>
    <row r="6" spans="1:13" ht="24" thickBot="1" thickTop="1">
      <c r="A6" s="181" t="s">
        <v>117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29</v>
      </c>
      <c r="C7" s="169"/>
      <c r="D7" s="169"/>
      <c r="E7" s="171"/>
      <c r="F7" s="168" t="s">
        <v>162</v>
      </c>
      <c r="G7" s="169"/>
      <c r="H7" s="169"/>
      <c r="I7" s="170"/>
      <c r="J7" s="168" t="s">
        <v>116</v>
      </c>
      <c r="K7" s="169"/>
      <c r="L7" s="169"/>
      <c r="M7" s="171"/>
    </row>
    <row r="8" spans="1:13" ht="53.25" customHeight="1" thickBot="1" thickTop="1">
      <c r="A8" s="7" t="s">
        <v>45</v>
      </c>
      <c r="B8" s="77">
        <v>2010</v>
      </c>
      <c r="C8" s="78">
        <v>2011</v>
      </c>
      <c r="D8" s="79" t="s">
        <v>138</v>
      </c>
      <c r="E8" s="80" t="s">
        <v>137</v>
      </c>
      <c r="F8" s="77">
        <v>2010</v>
      </c>
      <c r="G8" s="78">
        <v>2011</v>
      </c>
      <c r="H8" s="79" t="s">
        <v>138</v>
      </c>
      <c r="I8" s="80" t="s">
        <v>137</v>
      </c>
      <c r="J8" s="77">
        <v>2010</v>
      </c>
      <c r="K8" s="78">
        <v>2011</v>
      </c>
      <c r="L8" s="79" t="s">
        <v>138</v>
      </c>
      <c r="M8" s="80" t="s">
        <v>137</v>
      </c>
    </row>
    <row r="9" spans="1:13" ht="22.5" customHeight="1" thickTop="1">
      <c r="A9" s="8" t="s">
        <v>34</v>
      </c>
      <c r="B9" s="106">
        <v>76769.943</v>
      </c>
      <c r="C9" s="12">
        <v>84501.22</v>
      </c>
      <c r="D9" s="50">
        <f aca="true" t="shared" si="0" ref="D9:D22">(C9-B9)/B9*100</f>
        <v>10.070708271855825</v>
      </c>
      <c r="E9" s="9">
        <f aca="true" t="shared" si="1" ref="E9:E22">C9/C$22*100</f>
        <v>0.7854839765191319</v>
      </c>
      <c r="F9" s="107">
        <v>907591.709</v>
      </c>
      <c r="G9" s="107">
        <v>955809.361</v>
      </c>
      <c r="H9" s="108">
        <f aca="true" t="shared" si="2" ref="H9:H22">(G9-F9)/F9*100</f>
        <v>5.3127030053113895</v>
      </c>
      <c r="I9" s="9">
        <f aca="true" t="shared" si="3" ref="I9:I22">G9/G$22*100</f>
        <v>0.7876330129274118</v>
      </c>
      <c r="J9" s="109">
        <v>979423.588</v>
      </c>
      <c r="K9" s="110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106">
        <v>865957.542</v>
      </c>
      <c r="C10" s="12">
        <v>1091022.271</v>
      </c>
      <c r="D10" s="50">
        <f t="shared" si="0"/>
        <v>25.990272973452537</v>
      </c>
      <c r="E10" s="9">
        <f t="shared" si="1"/>
        <v>10.141634782267213</v>
      </c>
      <c r="F10" s="107">
        <v>7509824.8950000005</v>
      </c>
      <c r="G10" s="107">
        <v>11415493.051</v>
      </c>
      <c r="H10" s="108">
        <f t="shared" si="2"/>
        <v>52.00744638667104</v>
      </c>
      <c r="I10" s="9">
        <f t="shared" si="3"/>
        <v>9.406916852544892</v>
      </c>
      <c r="J10" s="109">
        <v>8097135.7</v>
      </c>
      <c r="K10" s="110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106">
        <v>266568.419</v>
      </c>
      <c r="C11" s="12">
        <v>257158.762</v>
      </c>
      <c r="D11" s="50">
        <f t="shared" si="0"/>
        <v>-3.5299218997131114</v>
      </c>
      <c r="E11" s="9">
        <f t="shared" si="1"/>
        <v>2.390428055032779</v>
      </c>
      <c r="F11" s="107">
        <v>3057587.158999999</v>
      </c>
      <c r="G11" s="107">
        <v>2999706.386</v>
      </c>
      <c r="H11" s="108">
        <f t="shared" si="2"/>
        <v>-1.893021195802292</v>
      </c>
      <c r="I11" s="9">
        <f t="shared" si="3"/>
        <v>2.4719027403444502</v>
      </c>
      <c r="J11" s="109">
        <v>3400532.539999999</v>
      </c>
      <c r="K11" s="110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129</v>
      </c>
      <c r="B12" s="106">
        <v>139074.294</v>
      </c>
      <c r="C12" s="12">
        <v>128889.6</v>
      </c>
      <c r="D12" s="50">
        <f t="shared" si="0"/>
        <v>-7.32320381220126</v>
      </c>
      <c r="E12" s="9">
        <f t="shared" si="1"/>
        <v>1.1980976788259423</v>
      </c>
      <c r="F12" s="107">
        <v>1291202.955</v>
      </c>
      <c r="G12" s="107">
        <v>1576018.491</v>
      </c>
      <c r="H12" s="108">
        <f t="shared" si="2"/>
        <v>22.058153979364135</v>
      </c>
      <c r="I12" s="9">
        <f t="shared" si="3"/>
        <v>1.2987152492385383</v>
      </c>
      <c r="J12" s="109">
        <v>1371823.5040000002</v>
      </c>
      <c r="K12" s="110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106">
        <v>81051.684</v>
      </c>
      <c r="C13" s="12">
        <v>126392.1</v>
      </c>
      <c r="D13" s="50">
        <f t="shared" si="0"/>
        <v>55.940128276668524</v>
      </c>
      <c r="E13" s="9">
        <f t="shared" si="1"/>
        <v>1.1748820822776733</v>
      </c>
      <c r="F13" s="107">
        <v>1102245.695</v>
      </c>
      <c r="G13" s="107">
        <v>981863.394</v>
      </c>
      <c r="H13" s="108">
        <f t="shared" si="2"/>
        <v>-10.921548756876758</v>
      </c>
      <c r="I13" s="9">
        <f t="shared" si="3"/>
        <v>0.8091027927266287</v>
      </c>
      <c r="J13" s="109">
        <v>1220063.574</v>
      </c>
      <c r="K13" s="110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106">
        <v>830356.704</v>
      </c>
      <c r="C14" s="12">
        <v>906474.153</v>
      </c>
      <c r="D14" s="50">
        <f t="shared" si="0"/>
        <v>9.166837412563362</v>
      </c>
      <c r="E14" s="9">
        <f t="shared" si="1"/>
        <v>8.426161448441242</v>
      </c>
      <c r="F14" s="107">
        <v>7704883.379</v>
      </c>
      <c r="G14" s="107">
        <v>10385468.748000002</v>
      </c>
      <c r="H14" s="108">
        <f t="shared" si="2"/>
        <v>34.79073254120959</v>
      </c>
      <c r="I14" s="9">
        <f t="shared" si="3"/>
        <v>8.558127147962423</v>
      </c>
      <c r="J14" s="109">
        <v>8340558.521</v>
      </c>
      <c r="K14" s="110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106">
        <v>474577.423</v>
      </c>
      <c r="C15" s="12">
        <v>596528.152</v>
      </c>
      <c r="D15" s="50">
        <f t="shared" si="0"/>
        <v>25.696698386766702</v>
      </c>
      <c r="E15" s="9">
        <f t="shared" si="1"/>
        <v>5.545047810417046</v>
      </c>
      <c r="F15" s="107">
        <v>4547146.757</v>
      </c>
      <c r="G15" s="107">
        <v>6380070.334</v>
      </c>
      <c r="H15" s="108">
        <f t="shared" si="2"/>
        <v>40.30931207967607</v>
      </c>
      <c r="I15" s="9">
        <f t="shared" si="3"/>
        <v>5.257485671200931</v>
      </c>
      <c r="J15" s="109">
        <v>4902211.29</v>
      </c>
      <c r="K15" s="110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106">
        <v>418031.042</v>
      </c>
      <c r="C16" s="12">
        <v>457521.916</v>
      </c>
      <c r="D16" s="50">
        <f t="shared" si="0"/>
        <v>9.446875957120909</v>
      </c>
      <c r="E16" s="9">
        <f t="shared" si="1"/>
        <v>4.25291059613497</v>
      </c>
      <c r="F16" s="107">
        <v>4017318.031</v>
      </c>
      <c r="G16" s="107">
        <v>5314731.057999999</v>
      </c>
      <c r="H16" s="108">
        <f t="shared" si="2"/>
        <v>32.29550204859047</v>
      </c>
      <c r="I16" s="9">
        <f t="shared" si="3"/>
        <v>4.379594725596573</v>
      </c>
      <c r="J16" s="109">
        <v>4474384.734</v>
      </c>
      <c r="K16" s="110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106">
        <v>2677526.88</v>
      </c>
      <c r="C17" s="12">
        <v>3120497.612</v>
      </c>
      <c r="D17" s="50">
        <f t="shared" si="0"/>
        <v>16.544025582294072</v>
      </c>
      <c r="E17" s="9">
        <f t="shared" si="1"/>
        <v>29.006692128139868</v>
      </c>
      <c r="F17" s="107">
        <v>30170020.006</v>
      </c>
      <c r="G17" s="107">
        <v>34280515.983</v>
      </c>
      <c r="H17" s="108">
        <f t="shared" si="2"/>
        <v>13.624439016555293</v>
      </c>
      <c r="I17" s="9">
        <f t="shared" si="3"/>
        <v>28.248798547178687</v>
      </c>
      <c r="J17" s="109">
        <v>32912628.904</v>
      </c>
      <c r="K17" s="110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106">
        <v>1353778.883</v>
      </c>
      <c r="C18" s="12">
        <v>1346181.87</v>
      </c>
      <c r="D18" s="50">
        <f t="shared" si="0"/>
        <v>-0.561170889529956</v>
      </c>
      <c r="E18" s="9">
        <f t="shared" si="1"/>
        <v>12.513479549355159</v>
      </c>
      <c r="F18" s="107">
        <v>14684968.37</v>
      </c>
      <c r="G18" s="107">
        <v>16925382.61</v>
      </c>
      <c r="H18" s="108">
        <f t="shared" si="2"/>
        <v>15.256513896052745</v>
      </c>
      <c r="I18" s="9">
        <f t="shared" si="3"/>
        <v>13.947331595618806</v>
      </c>
      <c r="J18" s="109">
        <v>15993720.549999999</v>
      </c>
      <c r="K18" s="110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106">
        <v>148773.848</v>
      </c>
      <c r="C19" s="12">
        <v>150178.676</v>
      </c>
      <c r="D19" s="50">
        <f t="shared" si="0"/>
        <v>0.9442707968405903</v>
      </c>
      <c r="E19" s="9">
        <f t="shared" si="1"/>
        <v>1.395991011879572</v>
      </c>
      <c r="F19" s="107">
        <v>1213825.0910000002</v>
      </c>
      <c r="G19" s="107">
        <v>1362106.9409999996</v>
      </c>
      <c r="H19" s="108">
        <f t="shared" si="2"/>
        <v>12.216080479753352</v>
      </c>
      <c r="I19" s="9">
        <f t="shared" si="3"/>
        <v>1.1224418149103794</v>
      </c>
      <c r="J19" s="109">
        <v>1337078.9910000002</v>
      </c>
      <c r="K19" s="110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106">
        <v>724092.836</v>
      </c>
      <c r="C20" s="12">
        <v>778263.88</v>
      </c>
      <c r="D20" s="50">
        <f t="shared" si="0"/>
        <v>7.481229105821452</v>
      </c>
      <c r="E20" s="9">
        <f t="shared" si="1"/>
        <v>7.2343784769451664</v>
      </c>
      <c r="F20" s="107">
        <v>7639972.051000001</v>
      </c>
      <c r="G20" s="107">
        <v>9239439.319</v>
      </c>
      <c r="H20" s="108">
        <f t="shared" si="2"/>
        <v>20.93551203228085</v>
      </c>
      <c r="I20" s="9">
        <f t="shared" si="3"/>
        <v>7.613743624534311</v>
      </c>
      <c r="J20" s="109">
        <v>8330934.059000001</v>
      </c>
      <c r="K20" s="110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111" t="s">
        <v>44</v>
      </c>
      <c r="B21" s="112">
        <v>1386160.343</v>
      </c>
      <c r="C21" s="113">
        <v>1714243.866</v>
      </c>
      <c r="D21" s="114">
        <f t="shared" si="0"/>
        <v>23.668511702617636</v>
      </c>
      <c r="E21" s="115">
        <f t="shared" si="1"/>
        <v>15.934812403764226</v>
      </c>
      <c r="F21" s="116">
        <v>16744581.991</v>
      </c>
      <c r="G21" s="117">
        <v>19535514.577</v>
      </c>
      <c r="H21" s="118">
        <f t="shared" si="2"/>
        <v>16.667675475566305</v>
      </c>
      <c r="I21" s="115">
        <f t="shared" si="3"/>
        <v>16.098206225215954</v>
      </c>
      <c r="J21" s="119">
        <v>18293006.946000002</v>
      </c>
      <c r="K21" s="120">
        <v>21229863.97</v>
      </c>
      <c r="L21" s="121">
        <f t="shared" si="4"/>
        <v>16.054534023134874</v>
      </c>
      <c r="M21" s="122">
        <f t="shared" si="5"/>
        <v>16.036508727920864</v>
      </c>
    </row>
    <row r="22" spans="1:13" ht="24" customHeight="1" thickBot="1">
      <c r="A22" s="123" t="s">
        <v>19</v>
      </c>
      <c r="B22" s="124">
        <v>9442719.841</v>
      </c>
      <c r="C22" s="125">
        <v>10757854.078000002</v>
      </c>
      <c r="D22" s="126">
        <f t="shared" si="0"/>
        <v>13.927493975726454</v>
      </c>
      <c r="E22" s="127">
        <f t="shared" si="1"/>
        <v>100</v>
      </c>
      <c r="F22" s="128">
        <v>100591168.089</v>
      </c>
      <c r="G22" s="129">
        <v>121352120.25300002</v>
      </c>
      <c r="H22" s="126">
        <f t="shared" si="2"/>
        <v>20.638941328955802</v>
      </c>
      <c r="I22" s="127">
        <f t="shared" si="3"/>
        <v>100</v>
      </c>
      <c r="J22" s="124">
        <v>109653502.90100001</v>
      </c>
      <c r="K22" s="130">
        <v>132384575.28500003</v>
      </c>
      <c r="L22" s="131">
        <f t="shared" si="4"/>
        <v>20.729909927749983</v>
      </c>
      <c r="M22" s="127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F3" sqref="F3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74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3.421875" style="0" hidden="1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128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139</v>
      </c>
      <c r="C5" s="30">
        <v>996291.887</v>
      </c>
      <c r="D5" s="30">
        <v>1093972.21</v>
      </c>
      <c r="E5" s="30">
        <v>1253227.152</v>
      </c>
      <c r="F5" s="30">
        <v>1244382.982</v>
      </c>
      <c r="G5" s="30">
        <v>1119649.432</v>
      </c>
      <c r="H5" s="30">
        <v>1186845.203</v>
      </c>
      <c r="I5" s="30">
        <v>1265576.507</v>
      </c>
      <c r="J5" s="30">
        <v>1186452.626</v>
      </c>
      <c r="K5" s="30">
        <v>1083574.899</v>
      </c>
      <c r="L5" s="30">
        <v>1200511.708</v>
      </c>
      <c r="M5" s="30">
        <v>1095802.501</v>
      </c>
      <c r="N5" s="30"/>
      <c r="O5" s="30">
        <v>11635728.582</v>
      </c>
      <c r="P5" s="68">
        <f aca="true" t="shared" si="0" ref="P5:P24">O5/O$26*100</f>
        <v>9.588401550410497</v>
      </c>
    </row>
    <row r="6" spans="1:16" ht="12.75">
      <c r="A6" s="67" t="s">
        <v>88</v>
      </c>
      <c r="B6" s="29" t="s">
        <v>66</v>
      </c>
      <c r="C6" s="30">
        <v>598627.143</v>
      </c>
      <c r="D6" s="30">
        <v>522194.826</v>
      </c>
      <c r="E6" s="30">
        <v>636937.922</v>
      </c>
      <c r="F6" s="30">
        <v>619667.111</v>
      </c>
      <c r="G6" s="30">
        <v>640162.771</v>
      </c>
      <c r="H6" s="30">
        <v>664216.664</v>
      </c>
      <c r="I6" s="30">
        <v>651247.394</v>
      </c>
      <c r="J6" s="30">
        <v>692120.72</v>
      </c>
      <c r="K6" s="30">
        <v>745571.768</v>
      </c>
      <c r="L6" s="30">
        <v>801928.151</v>
      </c>
      <c r="M6" s="30">
        <v>767479.01</v>
      </c>
      <c r="N6" s="30"/>
      <c r="O6" s="30">
        <v>6575831.8</v>
      </c>
      <c r="P6" s="68">
        <f t="shared" si="0"/>
        <v>5.418802559892733</v>
      </c>
    </row>
    <row r="7" spans="1:16" ht="12.75">
      <c r="A7" s="67" t="s">
        <v>89</v>
      </c>
      <c r="B7" s="29" t="s">
        <v>132</v>
      </c>
      <c r="C7" s="30">
        <v>569795.452</v>
      </c>
      <c r="D7" s="30">
        <v>602448.293</v>
      </c>
      <c r="E7" s="30">
        <v>639257.513</v>
      </c>
      <c r="F7" s="30">
        <v>646432.194</v>
      </c>
      <c r="G7" s="30">
        <v>611676.573</v>
      </c>
      <c r="H7" s="30">
        <v>665814.558</v>
      </c>
      <c r="I7" s="30">
        <v>737945.974</v>
      </c>
      <c r="J7" s="30">
        <v>651019.066</v>
      </c>
      <c r="K7" s="30">
        <v>620719.321</v>
      </c>
      <c r="L7" s="30">
        <v>727301.052</v>
      </c>
      <c r="M7" s="30">
        <v>630236.433</v>
      </c>
      <c r="N7" s="30"/>
      <c r="O7" s="30">
        <v>6476137.528000001</v>
      </c>
      <c r="P7" s="68">
        <f t="shared" si="0"/>
        <v>5.336649671444425</v>
      </c>
    </row>
    <row r="8" spans="1:16" ht="12.75">
      <c r="A8" s="67" t="s">
        <v>90</v>
      </c>
      <c r="B8" s="29" t="s">
        <v>62</v>
      </c>
      <c r="C8" s="30">
        <v>685484.047</v>
      </c>
      <c r="D8" s="30">
        <v>648546.926</v>
      </c>
      <c r="E8" s="30">
        <v>820828.395</v>
      </c>
      <c r="F8" s="30">
        <v>803154.585</v>
      </c>
      <c r="G8" s="30">
        <v>715926.85</v>
      </c>
      <c r="H8" s="30">
        <v>744464.312</v>
      </c>
      <c r="I8" s="30">
        <v>717901.599</v>
      </c>
      <c r="J8" s="30">
        <v>443555.915</v>
      </c>
      <c r="K8" s="30">
        <v>589051.266</v>
      </c>
      <c r="L8" s="30">
        <v>634455.653</v>
      </c>
      <c r="M8" s="30">
        <v>615638.643</v>
      </c>
      <c r="N8" s="30"/>
      <c r="O8" s="30">
        <v>6809026.846999999</v>
      </c>
      <c r="P8" s="68">
        <f t="shared" si="0"/>
        <v>5.610966525771226</v>
      </c>
    </row>
    <row r="9" spans="1:16" ht="12.75">
      <c r="A9" s="67" t="s">
        <v>91</v>
      </c>
      <c r="B9" s="29" t="s">
        <v>140</v>
      </c>
      <c r="C9" s="30">
        <v>430464.378</v>
      </c>
      <c r="D9" s="30">
        <v>484000.197</v>
      </c>
      <c r="E9" s="30">
        <v>516379.538</v>
      </c>
      <c r="F9" s="30">
        <v>500409.57</v>
      </c>
      <c r="G9" s="30">
        <v>469335.56</v>
      </c>
      <c r="H9" s="30">
        <v>482851.555</v>
      </c>
      <c r="I9" s="30">
        <v>450430.912</v>
      </c>
      <c r="J9" s="30">
        <v>504753.933</v>
      </c>
      <c r="K9" s="30">
        <v>454276.958</v>
      </c>
      <c r="L9" s="30">
        <v>600374.397</v>
      </c>
      <c r="M9" s="30">
        <v>565600.223</v>
      </c>
      <c r="N9" s="30"/>
      <c r="O9" s="30">
        <v>5817400.476</v>
      </c>
      <c r="P9" s="68">
        <f t="shared" si="0"/>
        <v>4.793818569275145</v>
      </c>
    </row>
    <row r="10" spans="1:16" ht="12.75">
      <c r="A10" s="67" t="s">
        <v>92</v>
      </c>
      <c r="B10" s="29" t="s">
        <v>63</v>
      </c>
      <c r="C10" s="30">
        <v>529771.589</v>
      </c>
      <c r="D10" s="30">
        <v>525081.137</v>
      </c>
      <c r="E10" s="30">
        <v>616214.013</v>
      </c>
      <c r="F10" s="30">
        <v>641551.432</v>
      </c>
      <c r="G10" s="30">
        <v>616488.824</v>
      </c>
      <c r="H10" s="30">
        <v>584234.027</v>
      </c>
      <c r="I10" s="30">
        <v>607741.743</v>
      </c>
      <c r="J10" s="30">
        <v>529212.239</v>
      </c>
      <c r="K10" s="30">
        <v>562385.471</v>
      </c>
      <c r="L10" s="30">
        <v>601954.335</v>
      </c>
      <c r="M10" s="30">
        <v>528220.693</v>
      </c>
      <c r="N10" s="30"/>
      <c r="O10" s="30">
        <v>4895512.485</v>
      </c>
      <c r="P10" s="68">
        <f t="shared" si="0"/>
        <v>4.0341384014270005</v>
      </c>
    </row>
    <row r="11" spans="1:16" ht="12.75">
      <c r="A11" s="67" t="s">
        <v>93</v>
      </c>
      <c r="B11" s="29" t="s">
        <v>167</v>
      </c>
      <c r="C11" s="30">
        <v>308490.433</v>
      </c>
      <c r="D11" s="30">
        <v>365729.702</v>
      </c>
      <c r="E11" s="30">
        <v>423427.811</v>
      </c>
      <c r="F11" s="30">
        <v>407539.234</v>
      </c>
      <c r="G11" s="30">
        <v>367116.99</v>
      </c>
      <c r="H11" s="30">
        <v>321343.246</v>
      </c>
      <c r="I11" s="30">
        <v>382458.296</v>
      </c>
      <c r="J11" s="30">
        <v>335076.987</v>
      </c>
      <c r="K11" s="30">
        <v>352931.69</v>
      </c>
      <c r="L11" s="30">
        <v>383455.428</v>
      </c>
      <c r="M11" s="30">
        <v>341077.727</v>
      </c>
      <c r="N11" s="30"/>
      <c r="O11" s="30">
        <v>3648337.8290000004</v>
      </c>
      <c r="P11" s="68">
        <f t="shared" si="0"/>
        <v>3.0064063328290573</v>
      </c>
    </row>
    <row r="12" spans="1:16" ht="12.75">
      <c r="A12" s="67" t="s">
        <v>94</v>
      </c>
      <c r="B12" s="29" t="s">
        <v>64</v>
      </c>
      <c r="C12" s="30">
        <v>291790.728</v>
      </c>
      <c r="D12" s="30">
        <v>338752.773</v>
      </c>
      <c r="E12" s="30">
        <v>375891.358</v>
      </c>
      <c r="F12" s="30">
        <v>359576.543</v>
      </c>
      <c r="G12" s="30">
        <v>345051.036</v>
      </c>
      <c r="H12" s="30">
        <v>378000.571</v>
      </c>
      <c r="I12" s="30">
        <v>338037.329</v>
      </c>
      <c r="J12" s="30">
        <v>323777.357</v>
      </c>
      <c r="K12" s="30">
        <v>302914.86</v>
      </c>
      <c r="L12" s="30">
        <v>345896.713</v>
      </c>
      <c r="M12" s="30">
        <v>286463.706</v>
      </c>
      <c r="N12" s="30"/>
      <c r="O12" s="30">
        <v>3403001.2070000004</v>
      </c>
      <c r="P12" s="68">
        <f t="shared" si="0"/>
        <v>2.804237123554417</v>
      </c>
    </row>
    <row r="13" spans="1:16" ht="12.75">
      <c r="A13" s="67" t="s">
        <v>95</v>
      </c>
      <c r="B13" s="29" t="s">
        <v>150</v>
      </c>
      <c r="C13" s="30">
        <v>270940.359</v>
      </c>
      <c r="D13" s="30">
        <v>377243.883</v>
      </c>
      <c r="E13" s="30">
        <v>230892.085</v>
      </c>
      <c r="F13" s="30">
        <v>269473.317</v>
      </c>
      <c r="G13" s="30">
        <v>198457.699</v>
      </c>
      <c r="H13" s="30">
        <v>235228.564</v>
      </c>
      <c r="I13" s="30">
        <v>253763.914</v>
      </c>
      <c r="J13" s="30">
        <v>208958.288</v>
      </c>
      <c r="K13" s="30">
        <v>200676.208</v>
      </c>
      <c r="L13" s="30">
        <v>176369.062</v>
      </c>
      <c r="M13" s="30">
        <v>282222.752</v>
      </c>
      <c r="N13" s="30"/>
      <c r="O13" s="30">
        <v>2930498.074</v>
      </c>
      <c r="P13" s="68">
        <f t="shared" si="0"/>
        <v>2.4148717528255403</v>
      </c>
    </row>
    <row r="14" spans="1:16" ht="12.75">
      <c r="A14" s="67" t="s">
        <v>96</v>
      </c>
      <c r="B14" s="29" t="s">
        <v>168</v>
      </c>
      <c r="C14" s="30">
        <v>286233.649</v>
      </c>
      <c r="D14" s="30">
        <v>329953.158</v>
      </c>
      <c r="E14" s="30">
        <v>235861.426</v>
      </c>
      <c r="F14" s="30">
        <v>288194.065</v>
      </c>
      <c r="G14" s="30">
        <v>259360.2</v>
      </c>
      <c r="H14" s="30">
        <v>315685</v>
      </c>
      <c r="I14" s="30">
        <v>310057.635</v>
      </c>
      <c r="J14" s="30">
        <v>301662.978</v>
      </c>
      <c r="K14" s="30">
        <v>256376.058</v>
      </c>
      <c r="L14" s="30">
        <v>345317.223</v>
      </c>
      <c r="M14" s="30">
        <v>274043.991</v>
      </c>
      <c r="N14" s="30"/>
      <c r="O14" s="30">
        <v>2365537.397</v>
      </c>
      <c r="P14" s="68">
        <f t="shared" si="0"/>
        <v>1.9493169065525056</v>
      </c>
    </row>
    <row r="15" spans="1:16" ht="12.75">
      <c r="A15" s="67" t="s">
        <v>97</v>
      </c>
      <c r="B15" s="29" t="s">
        <v>141</v>
      </c>
      <c r="C15" s="30">
        <v>205676.324</v>
      </c>
      <c r="D15" s="30">
        <v>199540.238</v>
      </c>
      <c r="E15" s="30">
        <v>274851.028</v>
      </c>
      <c r="F15" s="30">
        <v>262314.346</v>
      </c>
      <c r="G15" s="30">
        <v>259374.298</v>
      </c>
      <c r="H15" s="30">
        <v>246794.886</v>
      </c>
      <c r="I15" s="30">
        <v>226762.132</v>
      </c>
      <c r="J15" s="30">
        <v>224695.097</v>
      </c>
      <c r="K15" s="30">
        <v>246242.118</v>
      </c>
      <c r="L15" s="30">
        <v>265792.016</v>
      </c>
      <c r="M15" s="30">
        <v>234486.937</v>
      </c>
      <c r="N15" s="30"/>
      <c r="O15" s="30">
        <v>2413215.245</v>
      </c>
      <c r="P15" s="68">
        <f t="shared" si="0"/>
        <v>1.988605752838473</v>
      </c>
    </row>
    <row r="16" spans="1:16" ht="12.75">
      <c r="A16" s="67" t="s">
        <v>98</v>
      </c>
      <c r="B16" s="29" t="s">
        <v>125</v>
      </c>
      <c r="C16" s="30">
        <v>171852.878</v>
      </c>
      <c r="D16" s="30">
        <v>134782.925</v>
      </c>
      <c r="E16" s="30">
        <v>171598.661</v>
      </c>
      <c r="F16" s="30">
        <v>215877.308</v>
      </c>
      <c r="G16" s="30">
        <v>191424.341</v>
      </c>
      <c r="H16" s="30">
        <v>228167.317</v>
      </c>
      <c r="I16" s="30">
        <v>236211.351</v>
      </c>
      <c r="J16" s="30">
        <v>241719.387</v>
      </c>
      <c r="K16" s="30">
        <v>202285.664</v>
      </c>
      <c r="L16" s="30">
        <v>233938.582</v>
      </c>
      <c r="M16" s="30">
        <v>228376.991</v>
      </c>
      <c r="N16" s="30"/>
      <c r="O16" s="30">
        <v>2029394.597</v>
      </c>
      <c r="P16" s="68">
        <f t="shared" si="0"/>
        <v>1.6723190269641757</v>
      </c>
    </row>
    <row r="17" spans="1:16" ht="12.75">
      <c r="A17" s="67" t="s">
        <v>99</v>
      </c>
      <c r="B17" s="29" t="s">
        <v>65</v>
      </c>
      <c r="C17" s="30">
        <v>247538.596</v>
      </c>
      <c r="D17" s="30">
        <v>244609.056</v>
      </c>
      <c r="E17" s="30">
        <v>289682.816</v>
      </c>
      <c r="F17" s="30">
        <v>330675.015</v>
      </c>
      <c r="G17" s="30">
        <v>251237.6</v>
      </c>
      <c r="H17" s="30">
        <v>316693.226</v>
      </c>
      <c r="I17" s="30">
        <v>297335.902</v>
      </c>
      <c r="J17" s="30">
        <v>263089.115</v>
      </c>
      <c r="K17" s="30">
        <v>240116.808</v>
      </c>
      <c r="L17" s="30">
        <v>231771.785</v>
      </c>
      <c r="M17" s="30">
        <v>225515.073</v>
      </c>
      <c r="N17" s="30"/>
      <c r="O17" s="30">
        <v>2715232.501</v>
      </c>
      <c r="P17" s="68">
        <f t="shared" si="0"/>
        <v>2.237482538273371</v>
      </c>
    </row>
    <row r="18" spans="1:16" ht="12.75">
      <c r="A18" s="67" t="s">
        <v>100</v>
      </c>
      <c r="B18" s="29" t="s">
        <v>142</v>
      </c>
      <c r="C18" s="30">
        <v>207679.289</v>
      </c>
      <c r="D18" s="30">
        <v>99154.434</v>
      </c>
      <c r="E18" s="30">
        <v>179274.364</v>
      </c>
      <c r="F18" s="30">
        <v>231424.402</v>
      </c>
      <c r="G18" s="30">
        <v>274906.958</v>
      </c>
      <c r="H18" s="30">
        <v>227288.434</v>
      </c>
      <c r="I18" s="30">
        <v>328413.172</v>
      </c>
      <c r="J18" s="30">
        <v>226066.396</v>
      </c>
      <c r="K18" s="30">
        <v>260202.822</v>
      </c>
      <c r="L18" s="30">
        <v>329368.811</v>
      </c>
      <c r="M18" s="30">
        <v>219918.973</v>
      </c>
      <c r="N18" s="30"/>
      <c r="O18" s="30">
        <v>2077272.1640000003</v>
      </c>
      <c r="P18" s="68">
        <f t="shared" si="0"/>
        <v>1.7117724513387218</v>
      </c>
    </row>
    <row r="19" spans="1:16" ht="12.75">
      <c r="A19" s="67" t="s">
        <v>101</v>
      </c>
      <c r="B19" s="29" t="s">
        <v>67</v>
      </c>
      <c r="C19" s="30">
        <v>186218.133</v>
      </c>
      <c r="D19" s="30">
        <v>208494.118</v>
      </c>
      <c r="E19" s="30">
        <v>263234.94</v>
      </c>
      <c r="F19" s="30">
        <v>215103.308</v>
      </c>
      <c r="G19" s="30">
        <v>198661.882</v>
      </c>
      <c r="H19" s="30">
        <v>208619.057</v>
      </c>
      <c r="I19" s="30">
        <v>211094.04</v>
      </c>
      <c r="J19" s="30">
        <v>183134.148</v>
      </c>
      <c r="K19" s="30">
        <v>183288.204</v>
      </c>
      <c r="L19" s="30">
        <v>189810.032</v>
      </c>
      <c r="M19" s="30">
        <v>203112.343</v>
      </c>
      <c r="N19" s="30"/>
      <c r="O19" s="30">
        <v>2377606.6950000003</v>
      </c>
      <c r="P19" s="68">
        <f t="shared" si="0"/>
        <v>1.9592625902146863</v>
      </c>
    </row>
    <row r="20" spans="1:16" ht="12.75">
      <c r="A20" s="67" t="s">
        <v>102</v>
      </c>
      <c r="B20" s="29" t="s">
        <v>152</v>
      </c>
      <c r="C20" s="30">
        <v>140561.842</v>
      </c>
      <c r="D20" s="30">
        <v>251735.911</v>
      </c>
      <c r="E20" s="30">
        <v>184521.812</v>
      </c>
      <c r="F20" s="30">
        <v>216050.098</v>
      </c>
      <c r="G20" s="30">
        <v>239731.963</v>
      </c>
      <c r="H20" s="30">
        <v>352245.996</v>
      </c>
      <c r="I20" s="30">
        <v>217350.197</v>
      </c>
      <c r="J20" s="30">
        <v>315432.669</v>
      </c>
      <c r="K20" s="30">
        <v>241151.62</v>
      </c>
      <c r="L20" s="30">
        <v>217874.363</v>
      </c>
      <c r="M20" s="30">
        <v>194941.185</v>
      </c>
      <c r="N20" s="30"/>
      <c r="O20" s="30">
        <v>1712343.13</v>
      </c>
      <c r="P20" s="68">
        <f t="shared" si="0"/>
        <v>1.4110533265553926</v>
      </c>
    </row>
    <row r="21" spans="1:16" ht="12.75">
      <c r="A21" s="67" t="s">
        <v>103</v>
      </c>
      <c r="B21" s="29" t="s">
        <v>154</v>
      </c>
      <c r="C21" s="30">
        <v>144820.176</v>
      </c>
      <c r="D21" s="30">
        <v>124465.579</v>
      </c>
      <c r="E21" s="30">
        <v>170999.322</v>
      </c>
      <c r="F21" s="30">
        <v>165772.122</v>
      </c>
      <c r="G21" s="30">
        <v>166899.181</v>
      </c>
      <c r="H21" s="30">
        <v>178704.855</v>
      </c>
      <c r="I21" s="30">
        <v>180113.429</v>
      </c>
      <c r="J21" s="30">
        <v>190547.132</v>
      </c>
      <c r="K21" s="30">
        <v>179764.772</v>
      </c>
      <c r="L21" s="30">
        <v>209233.887</v>
      </c>
      <c r="M21" s="30">
        <v>185576.565</v>
      </c>
      <c r="N21" s="30"/>
      <c r="O21" s="30">
        <v>2049474.295</v>
      </c>
      <c r="P21" s="68">
        <f t="shared" si="0"/>
        <v>1.6888656665732165</v>
      </c>
    </row>
    <row r="22" spans="1:16" ht="12.75">
      <c r="A22" s="67" t="s">
        <v>104</v>
      </c>
      <c r="B22" s="29" t="s">
        <v>155</v>
      </c>
      <c r="C22" s="30">
        <v>114187.824</v>
      </c>
      <c r="D22" s="30">
        <v>121113.681</v>
      </c>
      <c r="E22" s="30">
        <v>132407.928</v>
      </c>
      <c r="F22" s="30">
        <v>144206.638</v>
      </c>
      <c r="G22" s="30">
        <v>141469.849</v>
      </c>
      <c r="H22" s="30">
        <v>124180.848</v>
      </c>
      <c r="I22" s="30">
        <v>124523.268</v>
      </c>
      <c r="J22" s="30">
        <v>181173.844</v>
      </c>
      <c r="K22" s="30">
        <v>154617.331</v>
      </c>
      <c r="L22" s="30">
        <v>180048.547</v>
      </c>
      <c r="M22" s="30">
        <v>182369.029</v>
      </c>
      <c r="N22" s="30"/>
      <c r="O22" s="30">
        <v>1418634.176</v>
      </c>
      <c r="P22" s="68">
        <f t="shared" si="0"/>
        <v>1.1690229826833647</v>
      </c>
    </row>
    <row r="23" spans="1:16" ht="12.75">
      <c r="A23" s="67" t="s">
        <v>105</v>
      </c>
      <c r="B23" s="29" t="s">
        <v>160</v>
      </c>
      <c r="C23" s="30">
        <v>129668.051</v>
      </c>
      <c r="D23" s="30">
        <v>142808.154</v>
      </c>
      <c r="E23" s="30">
        <v>165484.63</v>
      </c>
      <c r="F23" s="30">
        <v>154022.626</v>
      </c>
      <c r="G23" s="30">
        <v>145480.462</v>
      </c>
      <c r="H23" s="30">
        <v>146196.814</v>
      </c>
      <c r="I23" s="30">
        <v>137355.109</v>
      </c>
      <c r="J23" s="30">
        <v>139190.778</v>
      </c>
      <c r="K23" s="30">
        <v>146521.895</v>
      </c>
      <c r="L23" s="30">
        <v>167080.138</v>
      </c>
      <c r="M23" s="30">
        <v>167480.251</v>
      </c>
      <c r="N23" s="30"/>
      <c r="O23" s="30">
        <v>2426546.1549999993</v>
      </c>
      <c r="P23" s="68">
        <f t="shared" si="0"/>
        <v>1.9995910656370297</v>
      </c>
    </row>
    <row r="24" spans="1:16" ht="12.75">
      <c r="A24" s="67" t="s">
        <v>106</v>
      </c>
      <c r="B24" s="29" t="s">
        <v>153</v>
      </c>
      <c r="C24" s="30">
        <v>176726.949</v>
      </c>
      <c r="D24" s="30">
        <v>186568.532</v>
      </c>
      <c r="E24" s="30">
        <v>227632.779</v>
      </c>
      <c r="F24" s="30">
        <v>196099.32</v>
      </c>
      <c r="G24" s="30">
        <v>201444.771</v>
      </c>
      <c r="H24" s="30">
        <v>227120.913</v>
      </c>
      <c r="I24" s="30">
        <v>194656.949</v>
      </c>
      <c r="J24" s="30">
        <v>229619.981</v>
      </c>
      <c r="K24" s="30">
        <v>204186.729</v>
      </c>
      <c r="L24" s="30">
        <v>232489.103</v>
      </c>
      <c r="M24" s="30">
        <v>150531.825</v>
      </c>
      <c r="N24" s="30"/>
      <c r="O24" s="30">
        <v>1474227.945</v>
      </c>
      <c r="P24" s="68">
        <f t="shared" si="0"/>
        <v>1.2148349296634084</v>
      </c>
    </row>
    <row r="25" spans="1:16" ht="12.75">
      <c r="A25" s="27"/>
      <c r="B25" s="185" t="s">
        <v>86</v>
      </c>
      <c r="C25" s="185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66">
        <f>SUM(O5:O24)</f>
        <v>75250959.12799999</v>
      </c>
      <c r="P25" s="37">
        <f>SUM(P5:P24)</f>
        <v>62.01041972472438</v>
      </c>
    </row>
    <row r="26" spans="1:16" ht="13.5" customHeight="1">
      <c r="A26" s="27"/>
      <c r="B26" s="186" t="s">
        <v>109</v>
      </c>
      <c r="C26" s="186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66">
        <v>121352120.27600005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2011-12-01T05:34:26Z</cp:lastPrinted>
  <dcterms:created xsi:type="dcterms:W3CDTF">2002-11-01T09:35:27Z</dcterms:created>
  <dcterms:modified xsi:type="dcterms:W3CDTF">2011-12-01T06:35:13Z</dcterms:modified>
  <cp:category/>
  <cp:version/>
  <cp:contentType/>
  <cp:contentStatus/>
</cp:coreProperties>
</file>