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etintabalu\Desktop\20150701 Gebze Açıklama\"/>
    </mc:Choice>
  </mc:AlternateContent>
  <bookViews>
    <workbookView xWindow="-12" yWindow="-12" windowWidth="8232" windowHeight="8028"/>
  </bookViews>
  <sheets>
    <sheet name="2013-14-15 Ortalama Parite" sheetId="3" r:id="rId1"/>
    <sheet name="2013-2014" sheetId="1" r:id="rId2"/>
    <sheet name="2014-2015 Ocak-Haziran" sheetId="2" r:id="rId3"/>
  </sheets>
  <externalReferences>
    <externalReference r:id="rId4"/>
  </externalReferences>
  <definedNames>
    <definedName name="_xlnm._FilterDatabase" localSheetId="2" hidden="1">'2014-2015 Ocak-Haziran'!$A$2:$L$33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2" l="1"/>
  <c r="H33" i="2"/>
  <c r="G33" i="2"/>
  <c r="B34" i="2"/>
  <c r="C33" i="2"/>
  <c r="B33" i="2" l="1"/>
  <c r="E31" i="2"/>
  <c r="E32" i="2"/>
  <c r="C34" i="2" l="1"/>
  <c r="H3" i="2"/>
  <c r="G3" i="2"/>
  <c r="E3" i="2"/>
  <c r="F9" i="3" l="1"/>
  <c r="F8" i="3"/>
  <c r="F7" i="3" l="1"/>
  <c r="F6" i="3"/>
  <c r="F5" i="3"/>
  <c r="F4" i="3"/>
  <c r="F3" i="3"/>
  <c r="E30" i="2" l="1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5" i="2"/>
  <c r="H35" i="2" l="1"/>
  <c r="J35" i="2" s="1"/>
  <c r="H32" i="2"/>
  <c r="H29" i="2"/>
  <c r="H28" i="2"/>
  <c r="H24" i="2"/>
  <c r="H19" i="2"/>
  <c r="H18" i="2"/>
  <c r="H17" i="2"/>
  <c r="H15" i="2"/>
  <c r="H9" i="2"/>
  <c r="H8" i="2"/>
  <c r="H4" i="2"/>
  <c r="H31" i="2"/>
  <c r="H30" i="2"/>
  <c r="H27" i="2"/>
  <c r="H26" i="2"/>
  <c r="H25" i="2"/>
  <c r="H23" i="2"/>
  <c r="H22" i="2"/>
  <c r="H21" i="2"/>
  <c r="H20" i="2"/>
  <c r="H16" i="2"/>
  <c r="H14" i="2"/>
  <c r="H13" i="2"/>
  <c r="H12" i="2"/>
  <c r="H11" i="2"/>
  <c r="H10" i="2"/>
  <c r="H7" i="2"/>
  <c r="H6" i="2"/>
  <c r="H5" i="2"/>
  <c r="J33" i="2" l="1"/>
  <c r="J7" i="2"/>
  <c r="J13" i="2"/>
  <c r="J21" i="2"/>
  <c r="J26" i="2"/>
  <c r="J4" i="2"/>
  <c r="J17" i="2"/>
  <c r="J28" i="2"/>
  <c r="J5" i="2"/>
  <c r="J11" i="2"/>
  <c r="J16" i="2"/>
  <c r="J23" i="2"/>
  <c r="J30" i="2"/>
  <c r="J9" i="2"/>
  <c r="J19" i="2"/>
  <c r="J3" i="2"/>
  <c r="J10" i="2"/>
  <c r="J14" i="2"/>
  <c r="J22" i="2"/>
  <c r="J27" i="2"/>
  <c r="J8" i="2"/>
  <c r="J18" i="2"/>
  <c r="J29" i="2"/>
  <c r="J6" i="2"/>
  <c r="J12" i="2"/>
  <c r="J20" i="2"/>
  <c r="J25" i="2"/>
  <c r="J31" i="2"/>
  <c r="J15" i="2"/>
  <c r="J24" i="2"/>
  <c r="J32" i="2"/>
  <c r="E33" i="2"/>
  <c r="E34" i="2" l="1"/>
  <c r="H34" i="2"/>
  <c r="J34" i="2" s="1"/>
  <c r="G3" i="1"/>
  <c r="G15" i="1"/>
  <c r="H35" i="1"/>
  <c r="J35" i="1" s="1"/>
  <c r="G35" i="1"/>
  <c r="H32" i="1"/>
  <c r="G32" i="1"/>
  <c r="H31" i="1"/>
  <c r="G31" i="1"/>
  <c r="H30" i="1"/>
  <c r="G30" i="1"/>
  <c r="H29" i="1"/>
  <c r="G29" i="1"/>
  <c r="H28" i="1"/>
  <c r="J28" i="1" s="1"/>
  <c r="G28" i="1"/>
  <c r="H27" i="1"/>
  <c r="J27" i="1" s="1"/>
  <c r="G27" i="1"/>
  <c r="H26" i="1"/>
  <c r="G26" i="1"/>
  <c r="H25" i="1"/>
  <c r="J25" i="1" s="1"/>
  <c r="G25" i="1"/>
  <c r="H24" i="1"/>
  <c r="G24" i="1"/>
  <c r="J23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H14" i="1"/>
  <c r="J14" i="1" s="1"/>
  <c r="G14" i="1"/>
  <c r="H13" i="1"/>
  <c r="J13" i="1" s="1"/>
  <c r="G13" i="1"/>
  <c r="H12" i="1"/>
  <c r="J12" i="1" s="1"/>
  <c r="G12" i="1"/>
  <c r="H11" i="1"/>
  <c r="J11" i="1" s="1"/>
  <c r="G11" i="1"/>
  <c r="H10" i="1"/>
  <c r="J10" i="1" s="1"/>
  <c r="G10" i="1"/>
  <c r="H9" i="1"/>
  <c r="J9" i="1" s="1"/>
  <c r="G9" i="1"/>
  <c r="H8" i="1"/>
  <c r="J8" i="1" s="1"/>
  <c r="G8" i="1"/>
  <c r="H7" i="1"/>
  <c r="J7" i="1" s="1"/>
  <c r="G7" i="1"/>
  <c r="J6" i="1"/>
  <c r="H6" i="1"/>
  <c r="G6" i="1"/>
  <c r="I6" i="1" s="1"/>
  <c r="H5" i="1"/>
  <c r="G5" i="1"/>
  <c r="H4" i="1"/>
  <c r="G4" i="1"/>
  <c r="H3" i="1"/>
  <c r="J4" i="1" l="1"/>
  <c r="J5" i="1"/>
  <c r="J15" i="1"/>
  <c r="J16" i="1"/>
  <c r="J18" i="1"/>
  <c r="J19" i="1"/>
  <c r="J21" i="1"/>
  <c r="H33" i="1"/>
  <c r="J33" i="1" s="1"/>
  <c r="I14" i="1"/>
  <c r="J17" i="1"/>
  <c r="I23" i="1"/>
  <c r="J24" i="1"/>
  <c r="I10" i="1"/>
  <c r="I19" i="1"/>
  <c r="J20" i="1"/>
  <c r="I4" i="1"/>
  <c r="I12" i="1"/>
  <c r="I17" i="1"/>
  <c r="I25" i="1"/>
  <c r="J26" i="1"/>
  <c r="I28" i="1"/>
  <c r="I30" i="1"/>
  <c r="I32" i="1"/>
  <c r="I35" i="1"/>
  <c r="I8" i="1"/>
  <c r="I21" i="1"/>
  <c r="J22" i="1"/>
  <c r="I29" i="1"/>
  <c r="I31" i="1"/>
  <c r="I27" i="1"/>
  <c r="I7" i="1"/>
  <c r="I11" i="1"/>
  <c r="I18" i="1"/>
  <c r="I22" i="1"/>
  <c r="I26" i="1"/>
  <c r="I15" i="1"/>
  <c r="J3" i="1"/>
  <c r="I5" i="1"/>
  <c r="I9" i="1"/>
  <c r="I13" i="1"/>
  <c r="I16" i="1"/>
  <c r="I20" i="1"/>
  <c r="I24" i="1"/>
  <c r="I3" i="1"/>
  <c r="G33" i="1"/>
  <c r="I33" i="1" s="1"/>
  <c r="J29" i="1"/>
  <c r="J30" i="1"/>
  <c r="J31" i="1"/>
  <c r="J32" i="1"/>
  <c r="G35" i="2" l="1"/>
  <c r="G34" i="2"/>
  <c r="G14" i="2"/>
  <c r="D33" i="2" l="1"/>
  <c r="G32" i="2"/>
  <c r="G31" i="2"/>
  <c r="G30" i="2"/>
  <c r="G29" i="2"/>
  <c r="G28" i="2"/>
  <c r="G27" i="2"/>
  <c r="G26" i="2"/>
  <c r="G25" i="2"/>
  <c r="G24" i="2"/>
  <c r="G23" i="2"/>
  <c r="G22" i="2"/>
  <c r="G20" i="2"/>
  <c r="G21" i="2"/>
  <c r="G19" i="2"/>
  <c r="G18" i="2"/>
  <c r="G17" i="2"/>
  <c r="G16" i="2"/>
  <c r="G15" i="2"/>
  <c r="G13" i="2"/>
  <c r="G12" i="2"/>
  <c r="G11" i="2"/>
  <c r="G10" i="2"/>
  <c r="G9" i="2"/>
  <c r="G8" i="2"/>
  <c r="G7" i="2"/>
  <c r="G6" i="2"/>
  <c r="G5" i="2"/>
  <c r="G4" i="2"/>
  <c r="C33" i="1" l="1"/>
  <c r="E33" i="1" s="1"/>
  <c r="B33" i="1"/>
  <c r="D33" i="1" l="1"/>
  <c r="I32" i="2"/>
  <c r="I31" i="2"/>
  <c r="I30" i="2"/>
  <c r="I29" i="2"/>
  <c r="I28" i="2"/>
  <c r="I27" i="2"/>
  <c r="I26" i="2"/>
  <c r="I25" i="2"/>
  <c r="I24" i="2"/>
  <c r="I23" i="2"/>
  <c r="I22" i="2"/>
  <c r="I20" i="2"/>
  <c r="I21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D34" i="2" l="1"/>
  <c r="I33" i="2"/>
  <c r="I34" i="2" l="1"/>
  <c r="E35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C34" i="1"/>
  <c r="H34" i="1" s="1"/>
  <c r="J34" i="1" s="1"/>
  <c r="B34" i="1"/>
  <c r="G34" i="1" s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I34" i="1" l="1"/>
  <c r="E34" i="1"/>
  <c r="D34" i="1"/>
</calcChain>
</file>

<file path=xl/sharedStrings.xml><?xml version="1.0" encoding="utf-8"?>
<sst xmlns="http://schemas.openxmlformats.org/spreadsheetml/2006/main" count="182" uniqueCount="71">
  <si>
    <t>Konsolide Ülkelere Göre İhracat  (1000 $)</t>
  </si>
  <si>
    <t>ÜLKE</t>
  </si>
  <si>
    <t>Değ.</t>
  </si>
  <si>
    <t>TOPLAM</t>
  </si>
  <si>
    <t xml:space="preserve">ALMANYA </t>
  </si>
  <si>
    <t>IRAK</t>
  </si>
  <si>
    <t>BİRLEŞİK KRALLIK</t>
  </si>
  <si>
    <t>İTALYA</t>
  </si>
  <si>
    <t>FRANSA</t>
  </si>
  <si>
    <t>BİRLEŞİK DEVLETLER</t>
  </si>
  <si>
    <t xml:space="preserve">RUSYA FEDERASYONU </t>
  </si>
  <si>
    <t>İSPANYA</t>
  </si>
  <si>
    <t>İRAN (İSLAM CUM.)</t>
  </si>
  <si>
    <t>HOLLANDA</t>
  </si>
  <si>
    <t xml:space="preserve">MISIR </t>
  </si>
  <si>
    <t>BİRLEŞİK ARAP EMİRLİKLERİ</t>
  </si>
  <si>
    <t xml:space="preserve">ROMANYA </t>
  </si>
  <si>
    <t xml:space="preserve">SUUDİ ARABİSTAN </t>
  </si>
  <si>
    <t>İSRAİL</t>
  </si>
  <si>
    <t>BELÇİKA</t>
  </si>
  <si>
    <t xml:space="preserve">AZERBAYCAN-NAHÇİVAN </t>
  </si>
  <si>
    <t>ÇİN HALK CUMHURİYETİ</t>
  </si>
  <si>
    <t xml:space="preserve">POLONYA </t>
  </si>
  <si>
    <t>TÜRKMENİSTAN</t>
  </si>
  <si>
    <t>CEZAYİR</t>
  </si>
  <si>
    <t>LİBYA</t>
  </si>
  <si>
    <t>BULGARİSTAN</t>
  </si>
  <si>
    <t xml:space="preserve">UKRAYNA </t>
  </si>
  <si>
    <t>YUNANİSTAN</t>
  </si>
  <si>
    <t>SURİYE</t>
  </si>
  <si>
    <t>GÜRCİSTAN</t>
  </si>
  <si>
    <t xml:space="preserve">FAS </t>
  </si>
  <si>
    <t>İSVEÇ</t>
  </si>
  <si>
    <t xml:space="preserve">AVUSTURYA </t>
  </si>
  <si>
    <t>Konsolide Ülkelere Göre İhracat  (1000 €)</t>
  </si>
  <si>
    <t>İLK 30 ÜLKE TOPLAM</t>
  </si>
  <si>
    <t xml:space="preserve">Pay </t>
  </si>
  <si>
    <t>Pay</t>
  </si>
  <si>
    <t>İLK 30 ÜLKE</t>
  </si>
  <si>
    <t>13 AB ÜLKESİ</t>
  </si>
  <si>
    <t>Aylık Euro/Dolar Parite Ortalamaları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</si>
  <si>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</si>
  <si>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</si>
  <si>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</si>
  <si>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</si>
  <si>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</si>
  <si>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</si>
  <si>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</si>
  <si>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</si>
  <si>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</si>
  <si>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</si>
  <si>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</si>
  <si>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</si>
  <si>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Yıllık</t>
  </si>
  <si>
    <t>(14-15) Değ%</t>
  </si>
  <si>
    <t>ABD</t>
  </si>
  <si>
    <t>Konsolide Ülkelere Göre İhracat  (1.000 $)</t>
  </si>
  <si>
    <t>Konsolide Ülkelere Göre İhracat  (1.000 €)</t>
  </si>
  <si>
    <t>İRAN</t>
  </si>
  <si>
    <r>
      <t>TOPLAM (</t>
    </r>
    <r>
      <rPr>
        <b/>
        <sz val="11"/>
        <color rgb="FFC00000"/>
        <rFont val="Arial"/>
        <family val="2"/>
        <charset val="162"/>
      </rPr>
      <t>EUR</t>
    </r>
    <r>
      <rPr>
        <b/>
        <sz val="11"/>
        <color theme="1"/>
        <rFont val="Arial"/>
        <family val="2"/>
        <charset val="162"/>
      </rPr>
      <t>) - MAL İHRACATI</t>
    </r>
  </si>
  <si>
    <r>
      <t>TOPLAM (</t>
    </r>
    <r>
      <rPr>
        <b/>
        <sz val="11"/>
        <color rgb="FFC00000"/>
        <rFont val="Arial"/>
        <family val="2"/>
        <charset val="162"/>
      </rPr>
      <t>USD</t>
    </r>
    <r>
      <rPr>
        <b/>
        <sz val="11"/>
        <color theme="1"/>
        <rFont val="Arial"/>
        <family val="2"/>
        <charset val="162"/>
      </rPr>
      <t>) - MAL İHRACATI</t>
    </r>
  </si>
  <si>
    <t>İNGİLTERE</t>
  </si>
  <si>
    <t>AB</t>
  </si>
  <si>
    <t>AB?</t>
  </si>
  <si>
    <t>ÇİN</t>
  </si>
  <si>
    <t>Ocak-Haziran</t>
  </si>
  <si>
    <t xml:space="preserve">RUSYA </t>
  </si>
  <si>
    <t>B.A.E.</t>
  </si>
  <si>
    <t>AZERBAYCAN</t>
  </si>
  <si>
    <t>2014/6</t>
  </si>
  <si>
    <t>2015/6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</si>
</sst>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"/>
  </numFmts>
  <fonts count="1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name val="Arial"/>
      <family val="2"/>
      <charset val="162"/>
    </font>
    <font>
      <b/>
      <sz val="11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0"/>
      <name val="Arial"/>
      <family val="2"/>
      <charset val="162"/>
    </font>
    <font>
      <sz val="11"/>
      <color rgb="FFFF0000"/>
      <name val="Arial"/>
      <family val="2"/>
      <charset val="162"/>
    </font>
    <font>
      <b/>
      <sz val="11"/>
      <color rgb="FFFF0000"/>
      <name val="Arial"/>
      <family val="2"/>
      <charset val="162"/>
    </font>
    <font>
      <sz val="11"/>
      <color theme="4" tint="-0.249977111117893"/>
      <name val="Calibri"/>
      <family val="2"/>
      <charset val="162"/>
      <scheme val="minor"/>
    </font>
    <font>
      <b/>
      <sz val="11"/>
      <color theme="4" tint="-0.249977111117893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4"/>
      <color rgb="FFC00000"/>
      <name val="Calibri"/>
      <family val="2"/>
      <charset val="162"/>
      <scheme val="minor"/>
    </font>
    <font>
      <sz val="11"/>
      <name val="Arial"/>
      <family val="2"/>
      <charset val="162"/>
    </font>
    <font>
      <b/>
      <sz val="11"/>
      <color rgb="FFC00000"/>
      <name val="Arial"/>
      <family val="2"/>
      <charset val="162"/>
    </font>
    <font>
      <sz val="10"/>
      <name val="Arial Tur"/>
      <charset val="162"/>
    </font>
    <font>
      <b/>
      <sz val="10"/>
      <name val="Arial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1" fillId="0" borderId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14">
    <xf numFmtId="0" fontId="0" fillId="0" borderId="0" xfId="0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4" fillId="0" borderId="0" xfId="0" applyNumberFormat="1" applyFont="1"/>
    <xf numFmtId="0" fontId="5" fillId="5" borderId="0" xfId="0" applyFont="1" applyFill="1"/>
    <xf numFmtId="3" fontId="5" fillId="5" borderId="0" xfId="0" applyNumberFormat="1" applyFont="1" applyFill="1"/>
    <xf numFmtId="164" fontId="4" fillId="5" borderId="0" xfId="0" applyNumberFormat="1" applyFont="1" applyFill="1"/>
    <xf numFmtId="0" fontId="7" fillId="0" borderId="0" xfId="0" applyFont="1"/>
    <xf numFmtId="3" fontId="7" fillId="0" borderId="0" xfId="0" applyNumberFormat="1" applyFont="1"/>
    <xf numFmtId="164" fontId="8" fillId="0" borderId="0" xfId="0" applyNumberFormat="1" applyFont="1"/>
    <xf numFmtId="0" fontId="2" fillId="0" borderId="0" xfId="0" applyFont="1"/>
    <xf numFmtId="0" fontId="7" fillId="5" borderId="0" xfId="0" applyFont="1" applyFill="1"/>
    <xf numFmtId="3" fontId="7" fillId="5" borderId="0" xfId="0" applyNumberFormat="1" applyFont="1" applyFill="1"/>
    <xf numFmtId="164" fontId="8" fillId="5" borderId="0" xfId="0" applyNumberFormat="1" applyFont="1" applyFill="1"/>
    <xf numFmtId="0" fontId="8" fillId="5" borderId="1" xfId="0" applyFont="1" applyFill="1" applyBorder="1"/>
    <xf numFmtId="3" fontId="8" fillId="5" borderId="2" xfId="0" applyNumberFormat="1" applyFont="1" applyFill="1" applyBorder="1"/>
    <xf numFmtId="164" fontId="8" fillId="5" borderId="2" xfId="0" applyNumberFormat="1" applyFont="1" applyFill="1" applyBorder="1"/>
    <xf numFmtId="0" fontId="8" fillId="5" borderId="2" xfId="0" applyFont="1" applyFill="1" applyBorder="1"/>
    <xf numFmtId="164" fontId="8" fillId="5" borderId="3" xfId="0" applyNumberFormat="1" applyFont="1" applyFill="1" applyBorder="1"/>
    <xf numFmtId="3" fontId="4" fillId="0" borderId="0" xfId="0" applyNumberFormat="1" applyFont="1" applyBorder="1"/>
    <xf numFmtId="164" fontId="4" fillId="0" borderId="0" xfId="0" applyNumberFormat="1" applyFont="1" applyBorder="1"/>
    <xf numFmtId="164" fontId="4" fillId="0" borderId="5" xfId="0" applyNumberFormat="1" applyFont="1" applyBorder="1"/>
    <xf numFmtId="0" fontId="4" fillId="3" borderId="4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5" borderId="4" xfId="0" applyFont="1" applyFill="1" applyBorder="1"/>
    <xf numFmtId="3" fontId="5" fillId="5" borderId="0" xfId="0" applyNumberFormat="1" applyFont="1" applyFill="1" applyBorder="1"/>
    <xf numFmtId="164" fontId="4" fillId="5" borderId="0" xfId="0" applyNumberFormat="1" applyFont="1" applyFill="1" applyBorder="1"/>
    <xf numFmtId="164" fontId="4" fillId="5" borderId="5" xfId="0" applyNumberFormat="1" applyFont="1" applyFill="1" applyBorder="1"/>
    <xf numFmtId="3" fontId="5" fillId="0" borderId="0" xfId="0" applyNumberFormat="1" applyFont="1" applyBorder="1"/>
    <xf numFmtId="0" fontId="5" fillId="5" borderId="0" xfId="0" applyFont="1" applyFill="1" applyBorder="1"/>
    <xf numFmtId="0" fontId="4" fillId="4" borderId="6" xfId="0" applyFont="1" applyFill="1" applyBorder="1"/>
    <xf numFmtId="3" fontId="4" fillId="4" borderId="7" xfId="0" applyNumberFormat="1" applyFont="1" applyFill="1" applyBorder="1"/>
    <xf numFmtId="164" fontId="4" fillId="4" borderId="7" xfId="0" applyNumberFormat="1" applyFont="1" applyFill="1" applyBorder="1"/>
    <xf numFmtId="0" fontId="4" fillId="4" borderId="7" xfId="0" applyFont="1" applyFill="1" applyBorder="1"/>
    <xf numFmtId="164" fontId="4" fillId="4" borderId="8" xfId="0" applyNumberFormat="1" applyFont="1" applyFill="1" applyBorder="1"/>
    <xf numFmtId="3" fontId="13" fillId="0" borderId="0" xfId="0" applyNumberFormat="1" applyFont="1" applyBorder="1"/>
    <xf numFmtId="164" fontId="3" fillId="0" borderId="0" xfId="0" applyNumberFormat="1" applyFont="1" applyBorder="1"/>
    <xf numFmtId="164" fontId="3" fillId="0" borderId="5" xfId="0" applyNumberFormat="1" applyFont="1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9" fillId="0" borderId="10" xfId="0" applyFont="1" applyBorder="1"/>
    <xf numFmtId="0" fontId="10" fillId="0" borderId="10" xfId="0" applyFont="1" applyBorder="1" applyAlignment="1">
      <alignment horizontal="center"/>
    </xf>
    <xf numFmtId="0" fontId="9" fillId="5" borderId="10" xfId="0" applyFont="1" applyFill="1" applyBorder="1"/>
    <xf numFmtId="165" fontId="9" fillId="5" borderId="10" xfId="0" applyNumberFormat="1" applyFont="1" applyFill="1" applyBorder="1" applyAlignment="1">
      <alignment horizontal="center"/>
    </xf>
    <xf numFmtId="164" fontId="9" fillId="5" borderId="10" xfId="1" applyNumberFormat="1" applyFont="1" applyFill="1" applyBorder="1" applyAlignment="1">
      <alignment horizontal="center"/>
    </xf>
    <xf numFmtId="165" fontId="9" fillId="0" borderId="10" xfId="0" applyNumberFormat="1" applyFont="1" applyBorder="1" applyAlignment="1">
      <alignment horizontal="center"/>
    </xf>
    <xf numFmtId="164" fontId="9" fillId="0" borderId="10" xfId="1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9" fillId="0" borderId="13" xfId="0" applyFont="1" applyBorder="1"/>
    <xf numFmtId="165" fontId="9" fillId="0" borderId="13" xfId="0" applyNumberFormat="1" applyFont="1" applyBorder="1" applyAlignment="1">
      <alignment horizontal="center"/>
    </xf>
    <xf numFmtId="164" fontId="9" fillId="0" borderId="13" xfId="1" applyNumberFormat="1" applyFont="1" applyBorder="1" applyAlignment="1">
      <alignment horizontal="center"/>
    </xf>
    <xf numFmtId="0" fontId="9" fillId="5" borderId="13" xfId="0" applyFont="1" applyFill="1" applyBorder="1"/>
    <xf numFmtId="165" fontId="9" fillId="5" borderId="13" xfId="0" applyNumberFormat="1" applyFont="1" applyFill="1" applyBorder="1" applyAlignment="1">
      <alignment horizontal="center"/>
    </xf>
    <xf numFmtId="0" fontId="11" fillId="6" borderId="17" xfId="0" applyFont="1" applyFill="1" applyBorder="1"/>
    <xf numFmtId="165" fontId="11" fillId="6" borderId="18" xfId="0" applyNumberFormat="1" applyFont="1" applyFill="1" applyBorder="1" applyAlignment="1">
      <alignment horizontal="center"/>
    </xf>
    <xf numFmtId="165" fontId="11" fillId="6" borderId="19" xfId="0" applyNumberFormat="1" applyFont="1" applyFill="1" applyBorder="1" applyAlignment="1">
      <alignment horizontal="center"/>
    </xf>
    <xf numFmtId="164" fontId="3" fillId="5" borderId="5" xfId="0" applyNumberFormat="1" applyFont="1" applyFill="1" applyBorder="1"/>
    <xf numFmtId="3" fontId="13" fillId="5" borderId="0" xfId="0" applyNumberFormat="1" applyFont="1" applyFill="1" applyBorder="1"/>
    <xf numFmtId="164" fontId="3" fillId="5" borderId="0" xfId="0" applyNumberFormat="1" applyFont="1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11" fillId="7" borderId="16" xfId="1" applyNumberFormat="1" applyFont="1" applyFill="1" applyBorder="1" applyAlignment="1">
      <alignment horizontal="center"/>
    </xf>
    <xf numFmtId="0" fontId="11" fillId="7" borderId="14" xfId="0" applyFont="1" applyFill="1" applyBorder="1"/>
    <xf numFmtId="165" fontId="11" fillId="7" borderId="15" xfId="0" applyNumberFormat="1" applyFont="1" applyFill="1" applyBorder="1" applyAlignment="1">
      <alignment horizontal="center"/>
    </xf>
    <xf numFmtId="164" fontId="8" fillId="0" borderId="0" xfId="0" applyNumberFormat="1" applyFont="1" applyBorder="1"/>
    <xf numFmtId="164" fontId="8" fillId="0" borderId="5" xfId="0" applyNumberFormat="1" applyFont="1" applyBorder="1"/>
    <xf numFmtId="3" fontId="7" fillId="0" borderId="0" xfId="0" applyNumberFormat="1" applyFont="1" applyBorder="1"/>
    <xf numFmtId="164" fontId="8" fillId="5" borderId="0" xfId="0" applyNumberFormat="1" applyFont="1" applyFill="1" applyBorder="1"/>
    <xf numFmtId="164" fontId="8" fillId="5" borderId="5" xfId="0" applyNumberFormat="1" applyFont="1" applyFill="1" applyBorder="1"/>
    <xf numFmtId="3" fontId="7" fillId="5" borderId="0" xfId="0" applyNumberFormat="1" applyFont="1" applyFill="1" applyBorder="1"/>
    <xf numFmtId="0" fontId="7" fillId="5" borderId="4" xfId="0" applyFont="1" applyFill="1" applyBorder="1"/>
    <xf numFmtId="0" fontId="7" fillId="0" borderId="4" xfId="0" applyFont="1" applyBorder="1"/>
    <xf numFmtId="0" fontId="5" fillId="0" borderId="4" xfId="0" applyFont="1" applyBorder="1"/>
    <xf numFmtId="0" fontId="13" fillId="5" borderId="4" xfId="0" applyFont="1" applyFill="1" applyBorder="1"/>
    <xf numFmtId="0" fontId="13" fillId="0" borderId="4" xfId="0" applyFont="1" applyBorder="1"/>
    <xf numFmtId="0" fontId="4" fillId="0" borderId="4" xfId="0" applyFont="1" applyBorder="1"/>
    <xf numFmtId="0" fontId="4" fillId="5" borderId="6" xfId="0" applyFont="1" applyFill="1" applyBorder="1"/>
    <xf numFmtId="3" fontId="4" fillId="5" borderId="7" xfId="0" applyNumberFormat="1" applyFont="1" applyFill="1" applyBorder="1"/>
    <xf numFmtId="164" fontId="4" fillId="5" borderId="7" xfId="0" applyNumberFormat="1" applyFont="1" applyFill="1" applyBorder="1"/>
    <xf numFmtId="164" fontId="4" fillId="5" borderId="8" xfId="0" applyNumberFormat="1" applyFont="1" applyFill="1" applyBorder="1"/>
    <xf numFmtId="0" fontId="14" fillId="5" borderId="1" xfId="0" applyFont="1" applyFill="1" applyBorder="1"/>
    <xf numFmtId="3" fontId="14" fillId="5" borderId="2" xfId="0" applyNumberFormat="1" applyFont="1" applyFill="1" applyBorder="1"/>
    <xf numFmtId="164" fontId="14" fillId="5" borderId="2" xfId="0" applyNumberFormat="1" applyFont="1" applyFill="1" applyBorder="1"/>
    <xf numFmtId="0" fontId="14" fillId="5" borderId="2" xfId="0" applyFont="1" applyFill="1" applyBorder="1"/>
    <xf numFmtId="164" fontId="14" fillId="5" borderId="3" xfId="0" applyNumberFormat="1" applyFont="1" applyFill="1" applyBorder="1"/>
    <xf numFmtId="0" fontId="4" fillId="0" borderId="0" xfId="0" applyFont="1" applyBorder="1"/>
    <xf numFmtId="0" fontId="4" fillId="5" borderId="7" xfId="0" applyFont="1" applyFill="1" applyBorder="1"/>
    <xf numFmtId="3" fontId="16" fillId="0" borderId="0" xfId="2" applyNumberFormat="1" applyFont="1"/>
    <xf numFmtId="9" fontId="16" fillId="0" borderId="0" xfId="2" applyNumberFormat="1" applyFont="1"/>
    <xf numFmtId="0" fontId="5" fillId="0" borderId="4" xfId="0" applyFont="1" applyFill="1" applyBorder="1"/>
    <xf numFmtId="3" fontId="5" fillId="0" borderId="0" xfId="0" applyNumberFormat="1" applyFont="1" applyFill="1" applyBorder="1"/>
    <xf numFmtId="3" fontId="13" fillId="0" borderId="0" xfId="0" applyNumberFormat="1" applyFont="1" applyFill="1" applyBorder="1"/>
    <xf numFmtId="164" fontId="4" fillId="0" borderId="5" xfId="0" applyNumberFormat="1" applyFont="1" applyFill="1" applyBorder="1"/>
    <xf numFmtId="164" fontId="4" fillId="0" borderId="0" xfId="0" applyNumberFormat="1" applyFont="1" applyFill="1" applyBorder="1"/>
    <xf numFmtId="3" fontId="7" fillId="8" borderId="0" xfId="0" applyNumberFormat="1" applyFont="1" applyFill="1" applyBorder="1"/>
    <xf numFmtId="164" fontId="8" fillId="0" borderId="0" xfId="1" applyNumberFormat="1" applyFont="1" applyBorder="1"/>
    <xf numFmtId="164" fontId="8" fillId="5" borderId="0" xfId="1" applyNumberFormat="1" applyFont="1" applyFill="1" applyBorder="1"/>
    <xf numFmtId="164" fontId="3" fillId="0" borderId="0" xfId="1" applyNumberFormat="1" applyFont="1" applyBorder="1"/>
    <xf numFmtId="164" fontId="4" fillId="0" borderId="0" xfId="1" applyNumberFormat="1" applyFont="1" applyBorder="1"/>
    <xf numFmtId="164" fontId="4" fillId="5" borderId="0" xfId="1" applyNumberFormat="1" applyFont="1" applyFill="1" applyBorder="1"/>
    <xf numFmtId="164" fontId="3" fillId="5" borderId="0" xfId="1" applyNumberFormat="1" applyFont="1" applyFill="1" applyBorder="1"/>
    <xf numFmtId="164" fontId="4" fillId="0" borderId="0" xfId="1" applyNumberFormat="1" applyFont="1" applyFill="1" applyBorder="1"/>
    <xf numFmtId="0" fontId="12" fillId="5" borderId="20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6">
    <cellStyle name="Normal" xfId="0" builtinId="0"/>
    <cellStyle name="Normal 2" xfId="3"/>
    <cellStyle name="Normal 2 2" xfId="2"/>
    <cellStyle name="Yüzde" xfId="1" builtinId="5"/>
    <cellStyle name="Yüzde 2" xfId="4"/>
    <cellStyle name="Yüzde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rekozanhan/AppData/Local/Microsoft/Windows/INetCache/Content.Outlook/OCT524J5/20150501%20&#304;lk%2030%20&#220;lke%20Euro-Dolar%20Parite%20Etkis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-14-15 Ortalama Parite"/>
      <sheetName val="2013-2014"/>
      <sheetName val="2014-2015 Ocak-Nisan"/>
    </sheetNames>
    <sheetDataSet>
      <sheetData sheetId="0">
        <row r="18">
          <cell r="C18">
            <v>1.3273999999999999</v>
          </cell>
          <cell r="D18">
            <v>1.3292809268169854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6"/>
  <sheetViews>
    <sheetView tabSelected="1" workbookViewId="0"/>
  </sheetViews>
  <sheetFormatPr defaultColWidth="8.88671875" defaultRowHeight="14.4" x14ac:dyDescent="0.3"/>
  <cols>
    <col min="1" max="1" width="7.109375" style="41" customWidth="1"/>
    <col min="2" max="2" width="13.88671875" style="41" customWidth="1"/>
    <col min="3" max="5" width="11.109375" style="41" customWidth="1"/>
    <col min="6" max="6" width="11.6640625" style="41" bestFit="1" customWidth="1"/>
    <col min="7" max="11" width="8.88671875" style="41"/>
    <col min="12" max="13" width="9.109375" style="41" bestFit="1" customWidth="1"/>
    <col min="14" max="14" width="14.44140625" style="41" bestFit="1" customWidth="1"/>
    <col min="15" max="16384" width="8.88671875" style="41"/>
  </cols>
  <sheetData>
    <row r="1" spans="1:7" ht="18" x14ac:dyDescent="0.35">
      <c r="B1" s="107" t="s">
        <v>40</v>
      </c>
      <c r="C1" s="108"/>
      <c r="D1" s="108"/>
      <c r="E1" s="108"/>
      <c r="F1" s="109"/>
    </row>
    <row r="2" spans="1:7" x14ac:dyDescent="0.3">
      <c r="B2" s="44"/>
      <c r="C2" s="45">
        <v>2013</v>
      </c>
      <c r="D2" s="45">
        <v>2014</v>
      </c>
      <c r="E2" s="45">
        <v>2015</v>
      </c>
      <c r="F2" s="45" t="s">
        <v>54</v>
      </c>
    </row>
    <row r="3" spans="1:7" x14ac:dyDescent="0.3">
      <c r="A3" s="42"/>
      <c r="B3" s="46" t="s">
        <v>41</v>
      </c>
      <c r="C3" s="47">
        <v>1.3274545702387286</v>
      </c>
      <c r="D3" s="47">
        <v>1.3630102411721701</v>
      </c>
      <c r="E3" s="47">
        <v>1.1667564187877117</v>
      </c>
      <c r="F3" s="48">
        <f>+E3/D3-1</f>
        <v>-0.14398558166054776</v>
      </c>
      <c r="G3" s="43"/>
    </row>
    <row r="4" spans="1:7" ht="14.4" customHeight="1" x14ac:dyDescent="0.3">
      <c r="A4" s="42"/>
      <c r="B4" s="44" t="s">
        <v>42</v>
      </c>
      <c r="C4" s="49">
        <v>1.3385541054924619</v>
      </c>
      <c r="D4" s="49">
        <v>1.3646336356477602</v>
      </c>
      <c r="E4" s="49">
        <v>1.1363255770915648</v>
      </c>
      <c r="F4" s="50">
        <f t="shared" ref="F4:F8" si="0">+E4/D4-1</f>
        <v>-0.16730355502912897</v>
      </c>
      <c r="G4" s="43"/>
    </row>
    <row r="5" spans="1:7" x14ac:dyDescent="0.3">
      <c r="A5" s="42"/>
      <c r="B5" s="46" t="s">
        <v>43</v>
      </c>
      <c r="C5" s="47">
        <v>1.2975184165235294</v>
      </c>
      <c r="D5" s="47">
        <v>1.3823358236895218</v>
      </c>
      <c r="E5" s="47">
        <v>1.0857000000000001</v>
      </c>
      <c r="F5" s="48">
        <f t="shared" si="0"/>
        <v>-0.21459027437904787</v>
      </c>
      <c r="G5" s="43"/>
    </row>
    <row r="6" spans="1:7" ht="14.4" customHeight="1" x14ac:dyDescent="0.3">
      <c r="A6" s="42"/>
      <c r="B6" s="53" t="s">
        <v>44</v>
      </c>
      <c r="C6" s="54">
        <v>1.3000984895059331</v>
      </c>
      <c r="D6" s="54">
        <v>1.3811007252373211</v>
      </c>
      <c r="E6" s="54">
        <v>1.0775999999999999</v>
      </c>
      <c r="F6" s="55">
        <f t="shared" si="0"/>
        <v>-0.21975278101832085</v>
      </c>
      <c r="G6" s="43"/>
    </row>
    <row r="7" spans="1:7" ht="14.4" customHeight="1" x14ac:dyDescent="0.3">
      <c r="A7" s="42"/>
      <c r="B7" s="46" t="s">
        <v>45</v>
      </c>
      <c r="C7" s="47">
        <v>1.2984733215960667</v>
      </c>
      <c r="D7" s="47">
        <v>1.3748</v>
      </c>
      <c r="E7" s="47">
        <v>1.1168</v>
      </c>
      <c r="F7" s="48">
        <f t="shared" si="0"/>
        <v>-0.1876636601687518</v>
      </c>
      <c r="G7" s="43"/>
    </row>
    <row r="8" spans="1:7" ht="15" thickBot="1" x14ac:dyDescent="0.35">
      <c r="A8" s="42"/>
      <c r="B8" s="46" t="s">
        <v>46</v>
      </c>
      <c r="C8" s="47">
        <v>1.3189779669936903</v>
      </c>
      <c r="D8" s="47">
        <v>1.3592</v>
      </c>
      <c r="E8" s="47">
        <v>1.1205000000000001</v>
      </c>
      <c r="F8" s="48">
        <f t="shared" si="0"/>
        <v>-0.17561801059446724</v>
      </c>
      <c r="G8" s="43"/>
    </row>
    <row r="9" spans="1:7" ht="15" thickBot="1" x14ac:dyDescent="0.35">
      <c r="A9" s="42"/>
      <c r="B9" s="67" t="s">
        <v>65</v>
      </c>
      <c r="C9" s="68">
        <v>1.3419000000000001</v>
      </c>
      <c r="D9" s="68">
        <v>1.3708</v>
      </c>
      <c r="E9" s="68">
        <v>1.1169</v>
      </c>
      <c r="F9" s="66">
        <f>+E9/D9-1</f>
        <v>-0.18522030930843303</v>
      </c>
      <c r="G9" s="43"/>
    </row>
    <row r="10" spans="1:7" x14ac:dyDescent="0.3">
      <c r="A10" s="42"/>
      <c r="B10" s="44" t="s">
        <v>47</v>
      </c>
      <c r="C10" s="49">
        <v>1.3074910851199364</v>
      </c>
      <c r="D10" s="49">
        <v>1.3576248338419166</v>
      </c>
      <c r="E10" s="49"/>
      <c r="F10" s="51"/>
      <c r="G10" s="43"/>
    </row>
    <row r="11" spans="1:7" x14ac:dyDescent="0.3">
      <c r="A11" s="42"/>
      <c r="B11" s="46" t="s">
        <v>48</v>
      </c>
      <c r="C11" s="47">
        <v>1.331012551111824</v>
      </c>
      <c r="D11" s="47">
        <v>1.3329741221129472</v>
      </c>
      <c r="E11" s="47"/>
      <c r="F11" s="52"/>
      <c r="G11" s="43"/>
    </row>
    <row r="12" spans="1:7" x14ac:dyDescent="0.3">
      <c r="A12" s="42"/>
      <c r="B12" s="44" t="s">
        <v>49</v>
      </c>
      <c r="C12" s="49">
        <v>1.3338166021316424</v>
      </c>
      <c r="D12" s="49">
        <v>1.2936054416889053</v>
      </c>
      <c r="E12" s="49"/>
      <c r="F12" s="51"/>
      <c r="G12" s="43"/>
    </row>
    <row r="13" spans="1:7" x14ac:dyDescent="0.3">
      <c r="A13" s="42"/>
      <c r="B13" s="46" t="s">
        <v>50</v>
      </c>
      <c r="C13" s="47">
        <v>1.3632301380272707</v>
      </c>
      <c r="D13" s="47">
        <v>1.2682882519752119</v>
      </c>
      <c r="E13" s="47"/>
      <c r="F13" s="52"/>
      <c r="G13" s="43"/>
    </row>
    <row r="14" spans="1:7" x14ac:dyDescent="0.3">
      <c r="A14" s="42"/>
      <c r="B14" s="44" t="s">
        <v>51</v>
      </c>
      <c r="C14" s="49">
        <v>1.349910900117258</v>
      </c>
      <c r="D14" s="49">
        <v>1.247873610764856</v>
      </c>
      <c r="E14" s="49"/>
      <c r="F14" s="51"/>
      <c r="G14" s="43"/>
    </row>
    <row r="15" spans="1:7" ht="15" thickBot="1" x14ac:dyDescent="0.35">
      <c r="A15" s="42"/>
      <c r="B15" s="56" t="s">
        <v>52</v>
      </c>
      <c r="C15" s="57">
        <v>1.369363562805741</v>
      </c>
      <c r="D15" s="57">
        <v>1.2335043213826828</v>
      </c>
      <c r="E15" s="47"/>
      <c r="F15" s="52"/>
      <c r="G15" s="43"/>
    </row>
    <row r="16" spans="1:7" ht="15" thickBot="1" x14ac:dyDescent="0.35">
      <c r="A16" s="42"/>
      <c r="B16" s="58" t="s">
        <v>53</v>
      </c>
      <c r="C16" s="59">
        <v>1.3273999999999999</v>
      </c>
      <c r="D16" s="60">
        <v>1.3292809268169854</v>
      </c>
      <c r="E16" s="43"/>
      <c r="G16" s="43"/>
    </row>
  </sheetData>
  <mergeCells count="1">
    <mergeCell ref="B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5"/>
  <sheetViews>
    <sheetView workbookViewId="0">
      <selection activeCell="N6" sqref="N6"/>
    </sheetView>
  </sheetViews>
  <sheetFormatPr defaultRowHeight="14.4" x14ac:dyDescent="0.3"/>
  <cols>
    <col min="1" max="1" width="28.6640625" bestFit="1" customWidth="1"/>
    <col min="2" max="3" width="12.109375" bestFit="1" customWidth="1"/>
    <col min="6" max="6" width="28.6640625" bestFit="1" customWidth="1"/>
    <col min="7" max="8" width="12.109375" bestFit="1" customWidth="1"/>
  </cols>
  <sheetData>
    <row r="1" spans="1:10" x14ac:dyDescent="0.3">
      <c r="A1" s="110" t="s">
        <v>0</v>
      </c>
      <c r="B1" s="110"/>
      <c r="C1" s="110"/>
      <c r="D1" s="110"/>
      <c r="E1" s="110"/>
      <c r="F1" s="110" t="s">
        <v>34</v>
      </c>
      <c r="G1" s="110"/>
      <c r="H1" s="110"/>
      <c r="I1" s="110"/>
      <c r="J1" s="110"/>
    </row>
    <row r="2" spans="1:10" x14ac:dyDescent="0.3">
      <c r="A2" s="1" t="s">
        <v>1</v>
      </c>
      <c r="B2" s="2">
        <v>2013</v>
      </c>
      <c r="C2" s="2">
        <v>2014</v>
      </c>
      <c r="D2" s="2" t="s">
        <v>2</v>
      </c>
      <c r="E2" s="2" t="s">
        <v>36</v>
      </c>
      <c r="F2" s="1" t="s">
        <v>1</v>
      </c>
      <c r="G2" s="2">
        <v>2013</v>
      </c>
      <c r="H2" s="2">
        <v>2014</v>
      </c>
      <c r="I2" s="2" t="s">
        <v>2</v>
      </c>
      <c r="J2" s="2" t="s">
        <v>37</v>
      </c>
    </row>
    <row r="3" spans="1:10" s="12" customFormat="1" x14ac:dyDescent="0.3">
      <c r="A3" s="9" t="s">
        <v>4</v>
      </c>
      <c r="B3" s="10">
        <v>13342737.9529</v>
      </c>
      <c r="C3" s="10">
        <v>14854415.044949999</v>
      </c>
      <c r="D3" s="11">
        <f t="shared" ref="D3:D34" si="0">IF(B3=0,"",(C3/B3-1))</f>
        <v>0.11329586906272415</v>
      </c>
      <c r="E3" s="11">
        <f>C3/$C$35</f>
        <v>9.8183314409312189E-2</v>
      </c>
      <c r="F3" s="9" t="s">
        <v>4</v>
      </c>
      <c r="G3" s="10">
        <f>B3/'[1]2013-14-15 Ortalama Parite'!$C$18</f>
        <v>10051783.903043544</v>
      </c>
      <c r="H3" s="10">
        <f>C3/'[1]2013-14-15 Ortalama Parite'!$D$18</f>
        <v>11174774.831471832</v>
      </c>
      <c r="I3" s="11">
        <f t="shared" ref="I3:I35" si="1">IF(G3=0,"",(H3/G3-1))</f>
        <v>0.11172056017721022</v>
      </c>
      <c r="J3" s="11">
        <f>H3/$H$35</f>
        <v>9.8183314409312203E-2</v>
      </c>
    </row>
    <row r="4" spans="1:10" x14ac:dyDescent="0.3">
      <c r="A4" s="6" t="s">
        <v>5</v>
      </c>
      <c r="B4" s="7">
        <v>11856252.216739999</v>
      </c>
      <c r="C4" s="7">
        <v>10662858.75522</v>
      </c>
      <c r="D4" s="8">
        <f t="shared" si="0"/>
        <v>-0.10065520197310174</v>
      </c>
      <c r="E4" s="8">
        <f t="shared" ref="E4:E35" si="2">C4/$C$35</f>
        <v>7.0478360170888613E-2</v>
      </c>
      <c r="F4" s="6" t="s">
        <v>5</v>
      </c>
      <c r="G4" s="7">
        <f>B4/'[1]2013-14-15 Ortalama Parite'!$C$18</f>
        <v>8931936.2789965346</v>
      </c>
      <c r="H4" s="7">
        <f>C4/'[1]2013-14-15 Ortalama Parite'!$D$18</f>
        <v>8021523.9232783001</v>
      </c>
      <c r="I4" s="8">
        <f t="shared" si="1"/>
        <v>-0.10192777100963779</v>
      </c>
      <c r="J4" s="8">
        <f t="shared" ref="J4:J35" si="3">H4/$H$35</f>
        <v>7.0478360170888613E-2</v>
      </c>
    </row>
    <row r="5" spans="1:10" s="12" customFormat="1" x14ac:dyDescent="0.3">
      <c r="A5" s="9" t="s">
        <v>6</v>
      </c>
      <c r="B5" s="10">
        <v>8577426.4902899992</v>
      </c>
      <c r="C5" s="10">
        <v>9654131.9579600003</v>
      </c>
      <c r="D5" s="11">
        <f t="shared" si="0"/>
        <v>0.12552779891368071</v>
      </c>
      <c r="E5" s="11">
        <f t="shared" si="2"/>
        <v>6.381097273161361E-2</v>
      </c>
      <c r="F5" s="9" t="s">
        <v>6</v>
      </c>
      <c r="G5" s="10">
        <f>B5/'[1]2013-14-15 Ortalama Parite'!$C$18</f>
        <v>6461824.9889181862</v>
      </c>
      <c r="H5" s="10">
        <f>C5/'[1]2013-14-15 Ortalama Parite'!$D$18</f>
        <v>7262672.4443246117</v>
      </c>
      <c r="I5" s="11">
        <f t="shared" si="1"/>
        <v>0.12393518189982733</v>
      </c>
      <c r="J5" s="11">
        <f t="shared" si="3"/>
        <v>6.3810972731613624E-2</v>
      </c>
    </row>
    <row r="6" spans="1:10" s="12" customFormat="1" x14ac:dyDescent="0.3">
      <c r="A6" s="13" t="s">
        <v>7</v>
      </c>
      <c r="B6" s="14">
        <v>6543112.8912599999</v>
      </c>
      <c r="C6" s="14">
        <v>7026599.66096</v>
      </c>
      <c r="D6" s="15">
        <f t="shared" si="0"/>
        <v>7.3892469491978474E-2</v>
      </c>
      <c r="E6" s="15">
        <f t="shared" si="2"/>
        <v>4.644375706837027E-2</v>
      </c>
      <c r="F6" s="13" t="s">
        <v>7</v>
      </c>
      <c r="G6" s="14">
        <f>B6/'[1]2013-14-15 Ortalama Parite'!$C$18</f>
        <v>4929269.9195871633</v>
      </c>
      <c r="H6" s="14">
        <f>C6/'[1]2013-14-15 Ortalama Parite'!$D$18</f>
        <v>5286015.5586415166</v>
      </c>
      <c r="I6" s="15">
        <f t="shared" si="1"/>
        <v>7.2372916248057972E-2</v>
      </c>
      <c r="J6" s="15">
        <f t="shared" si="3"/>
        <v>4.644375706837027E-2</v>
      </c>
    </row>
    <row r="7" spans="1:10" s="12" customFormat="1" x14ac:dyDescent="0.3">
      <c r="A7" s="9" t="s">
        <v>8</v>
      </c>
      <c r="B7" s="10">
        <v>6360529.58629</v>
      </c>
      <c r="C7" s="10">
        <v>6446368.5360300001</v>
      </c>
      <c r="D7" s="11">
        <f t="shared" si="0"/>
        <v>1.3495566458023189E-2</v>
      </c>
      <c r="E7" s="11">
        <f t="shared" si="2"/>
        <v>4.2608599992397855E-2</v>
      </c>
      <c r="F7" s="9" t="s">
        <v>8</v>
      </c>
      <c r="G7" s="10">
        <f>B7/'[1]2013-14-15 Ortalama Parite'!$C$18</f>
        <v>4791720.3452538801</v>
      </c>
      <c r="H7" s="10">
        <f>C7/'[1]2013-14-15 Ortalama Parite'!$D$18</f>
        <v>4849515.5583598716</v>
      </c>
      <c r="I7" s="11">
        <f t="shared" si="1"/>
        <v>1.2061474573163755E-2</v>
      </c>
      <c r="J7" s="11">
        <f t="shared" si="3"/>
        <v>4.2608599992397855E-2</v>
      </c>
    </row>
    <row r="8" spans="1:10" x14ac:dyDescent="0.3">
      <c r="A8" s="6" t="s">
        <v>55</v>
      </c>
      <c r="B8" s="7">
        <v>5446803.6479599997</v>
      </c>
      <c r="C8" s="7">
        <v>6264886.7944999998</v>
      </c>
      <c r="D8" s="8">
        <f t="shared" si="0"/>
        <v>0.15019508677284477</v>
      </c>
      <c r="E8" s="8">
        <f t="shared" si="2"/>
        <v>4.1409059058993863E-2</v>
      </c>
      <c r="F8" s="6" t="s">
        <v>9</v>
      </c>
      <c r="G8" s="7">
        <f>B8/'[1]2013-14-15 Ortalama Parite'!$C$18</f>
        <v>4103362.6999849332</v>
      </c>
      <c r="H8" s="7">
        <f>C8/'[1]2013-14-15 Ortalama Parite'!$D$18</f>
        <v>4712989.3073103167</v>
      </c>
      <c r="I8" s="8">
        <f t="shared" si="1"/>
        <v>0.14856756565234219</v>
      </c>
      <c r="J8" s="8">
        <f t="shared" si="3"/>
        <v>4.1409059058993863E-2</v>
      </c>
    </row>
    <row r="9" spans="1:10" x14ac:dyDescent="0.3">
      <c r="A9" s="3" t="s">
        <v>10</v>
      </c>
      <c r="B9" s="4">
        <v>7133298.8593300004</v>
      </c>
      <c r="C9" s="4">
        <v>6057946.2614099998</v>
      </c>
      <c r="D9" s="5">
        <f t="shared" si="0"/>
        <v>-0.15075109274490761</v>
      </c>
      <c r="E9" s="5">
        <f t="shared" si="2"/>
        <v>4.0041243001416184E-2</v>
      </c>
      <c r="F9" s="3" t="s">
        <v>10</v>
      </c>
      <c r="G9" s="4">
        <f>B9/'[1]2013-14-15 Ortalama Parite'!$C$18</f>
        <v>5373887.9458565619</v>
      </c>
      <c r="H9" s="4">
        <f>C9/'[1]2013-14-15 Ortalama Parite'!$D$18</f>
        <v>4557310.7529015606</v>
      </c>
      <c r="I9" s="5">
        <f t="shared" si="1"/>
        <v>-0.15195277631060544</v>
      </c>
      <c r="J9" s="5">
        <f t="shared" si="3"/>
        <v>4.0041243001416184E-2</v>
      </c>
    </row>
    <row r="10" spans="1:10" s="12" customFormat="1" x14ac:dyDescent="0.3">
      <c r="A10" s="13" t="s">
        <v>11</v>
      </c>
      <c r="B10" s="14">
        <v>4298441.4211799996</v>
      </c>
      <c r="C10" s="14">
        <v>4756935.4018900003</v>
      </c>
      <c r="D10" s="15">
        <f t="shared" si="0"/>
        <v>0.10666516901936429</v>
      </c>
      <c r="E10" s="15">
        <f t="shared" si="2"/>
        <v>3.1441943878317551E-2</v>
      </c>
      <c r="F10" s="13" t="s">
        <v>11</v>
      </c>
      <c r="G10" s="14">
        <f>B10/'[1]2013-14-15 Ortalama Parite'!$C$18</f>
        <v>3238241.2394003314</v>
      </c>
      <c r="H10" s="14">
        <f>C10/'[1]2013-14-15 Ortalama Parite'!$D$18</f>
        <v>3578577.9408425475</v>
      </c>
      <c r="I10" s="15">
        <f t="shared" si="1"/>
        <v>0.10509924254600644</v>
      </c>
      <c r="J10" s="15">
        <f t="shared" si="3"/>
        <v>3.1441943878317558E-2</v>
      </c>
    </row>
    <row r="11" spans="1:10" x14ac:dyDescent="0.3">
      <c r="A11" s="3" t="s">
        <v>12</v>
      </c>
      <c r="B11" s="4">
        <v>2548600.87781</v>
      </c>
      <c r="C11" s="4">
        <v>4012545.0954700001</v>
      </c>
      <c r="D11" s="5">
        <f t="shared" si="0"/>
        <v>0.57441093676384503</v>
      </c>
      <c r="E11" s="5">
        <f t="shared" si="2"/>
        <v>2.6521742895827424E-2</v>
      </c>
      <c r="F11" s="3" t="s">
        <v>12</v>
      </c>
      <c r="G11" s="4">
        <f>B11/'[1]2013-14-15 Ortalama Parite'!$C$18</f>
        <v>1919994.6344809402</v>
      </c>
      <c r="H11" s="4">
        <f>C11/'[1]2013-14-15 Ortalama Parite'!$D$18</f>
        <v>3018583.2163244789</v>
      </c>
      <c r="I11" s="5">
        <f t="shared" si="1"/>
        <v>0.57218315203288883</v>
      </c>
      <c r="J11" s="5">
        <f t="shared" si="3"/>
        <v>2.6521742895827424E-2</v>
      </c>
    </row>
    <row r="12" spans="1:10" s="12" customFormat="1" x14ac:dyDescent="0.3">
      <c r="A12" s="13" t="s">
        <v>13</v>
      </c>
      <c r="B12" s="14">
        <v>3419322.2556400001</v>
      </c>
      <c r="C12" s="14">
        <v>3395314.4762400002</v>
      </c>
      <c r="D12" s="15">
        <f t="shared" si="0"/>
        <v>-7.0212099372617409E-3</v>
      </c>
      <c r="E12" s="15">
        <f t="shared" si="2"/>
        <v>2.2442030044965883E-2</v>
      </c>
      <c r="F12" s="13" t="s">
        <v>13</v>
      </c>
      <c r="G12" s="14">
        <f>B12/'[1]2013-14-15 Ortalama Parite'!$C$18</f>
        <v>2575954.6901009493</v>
      </c>
      <c r="H12" s="14">
        <f>C12/'[1]2013-14-15 Ortalama Parite'!$D$18</f>
        <v>2554248.9986448628</v>
      </c>
      <c r="I12" s="15">
        <f t="shared" si="1"/>
        <v>-8.4262706714129942E-3</v>
      </c>
      <c r="J12" s="15">
        <f t="shared" si="3"/>
        <v>2.2442030044965883E-2</v>
      </c>
    </row>
    <row r="13" spans="1:10" x14ac:dyDescent="0.3">
      <c r="A13" s="3" t="s">
        <v>14</v>
      </c>
      <c r="B13" s="4">
        <v>3229864.8440299998</v>
      </c>
      <c r="C13" s="4">
        <v>3312940.6968100001</v>
      </c>
      <c r="D13" s="5">
        <f t="shared" si="0"/>
        <v>2.5721154534857904E-2</v>
      </c>
      <c r="E13" s="5">
        <f t="shared" si="2"/>
        <v>2.1897563591027087E-2</v>
      </c>
      <c r="F13" s="3" t="s">
        <v>14</v>
      </c>
      <c r="G13" s="4">
        <f>B13/'[1]2013-14-15 Ortalama Parite'!$C$18</f>
        <v>2433226.4909070362</v>
      </c>
      <c r="H13" s="4">
        <f>C13/'[1]2013-14-15 Ortalama Parite'!$D$18</f>
        <v>2492280.3223717087</v>
      </c>
      <c r="I13" s="5">
        <f t="shared" si="1"/>
        <v>2.4269763495242458E-2</v>
      </c>
      <c r="J13" s="5">
        <f t="shared" si="3"/>
        <v>2.1897563591027087E-2</v>
      </c>
    </row>
    <row r="14" spans="1:10" x14ac:dyDescent="0.3">
      <c r="A14" s="6" t="s">
        <v>15</v>
      </c>
      <c r="B14" s="7">
        <v>2971593.9188100002</v>
      </c>
      <c r="C14" s="7">
        <v>3220006.6593399998</v>
      </c>
      <c r="D14" s="8">
        <f t="shared" si="0"/>
        <v>8.3595789773818874E-2</v>
      </c>
      <c r="E14" s="8">
        <f t="shared" si="2"/>
        <v>2.1283296937467687E-2</v>
      </c>
      <c r="F14" s="6" t="s">
        <v>15</v>
      </c>
      <c r="G14" s="7">
        <f>B14/'[1]2013-14-15 Ortalama Parite'!$C$18</f>
        <v>2238657.4648259757</v>
      </c>
      <c r="H14" s="7">
        <f>C14/'[1]2013-14-15 Ortalama Parite'!$D$18</f>
        <v>2422367.3073008205</v>
      </c>
      <c r="I14" s="8">
        <f t="shared" si="1"/>
        <v>8.2062506373267619E-2</v>
      </c>
      <c r="J14" s="8">
        <f t="shared" si="3"/>
        <v>2.1283296937467687E-2</v>
      </c>
    </row>
    <row r="15" spans="1:10" s="12" customFormat="1" x14ac:dyDescent="0.3">
      <c r="A15" s="9" t="s">
        <v>16</v>
      </c>
      <c r="B15" s="10">
        <v>2643697.3726300001</v>
      </c>
      <c r="C15" s="10">
        <v>3032320.5123399999</v>
      </c>
      <c r="D15" s="11">
        <f t="shared" si="0"/>
        <v>0.14699985850626707</v>
      </c>
      <c r="E15" s="11">
        <f t="shared" si="2"/>
        <v>2.0042746708770653E-2</v>
      </c>
      <c r="F15" s="9" t="s">
        <v>16</v>
      </c>
      <c r="G15" s="10">
        <f>B15/'[1]2013-14-15 Ortalama Parite'!$C$18</f>
        <v>1991635.8088217571</v>
      </c>
      <c r="H15" s="10">
        <f>C15/'[1]2013-14-15 Ortalama Parite'!$D$18</f>
        <v>2281173.5662235133</v>
      </c>
      <c r="I15" s="11">
        <f t="shared" si="1"/>
        <v>0.14537685862007343</v>
      </c>
      <c r="J15" s="11">
        <f t="shared" si="3"/>
        <v>2.004274670877065E-2</v>
      </c>
    </row>
    <row r="16" spans="1:10" x14ac:dyDescent="0.3">
      <c r="A16" s="6" t="s">
        <v>17</v>
      </c>
      <c r="B16" s="7">
        <v>3198179.0521399998</v>
      </c>
      <c r="C16" s="7">
        <v>3031403.98648</v>
      </c>
      <c r="D16" s="8">
        <f t="shared" si="0"/>
        <v>-5.2146882004122208E-2</v>
      </c>
      <c r="E16" s="8">
        <f t="shared" si="2"/>
        <v>2.003668874240817E-2</v>
      </c>
      <c r="F16" s="6" t="s">
        <v>17</v>
      </c>
      <c r="G16" s="7">
        <f>B16/'[1]2013-14-15 Ortalama Parite'!$C$18</f>
        <v>2409355.9229621817</v>
      </c>
      <c r="H16" s="7">
        <f>C16/'[1]2013-14-15 Ortalama Parite'!$D$18</f>
        <v>2280484.0762582924</v>
      </c>
      <c r="I16" s="8">
        <f t="shared" si="1"/>
        <v>-5.3488090105611286E-2</v>
      </c>
      <c r="J16" s="8">
        <f t="shared" si="3"/>
        <v>2.003668874240817E-2</v>
      </c>
    </row>
    <row r="17" spans="1:10" x14ac:dyDescent="0.3">
      <c r="A17" s="3" t="s">
        <v>18</v>
      </c>
      <c r="B17" s="4">
        <v>2654043.3566299998</v>
      </c>
      <c r="C17" s="4">
        <v>2925016.6296799998</v>
      </c>
      <c r="D17" s="5">
        <f t="shared" si="0"/>
        <v>0.10209828425488543</v>
      </c>
      <c r="E17" s="5">
        <f t="shared" si="2"/>
        <v>1.9333499605019608E-2</v>
      </c>
      <c r="F17" s="3" t="s">
        <v>18</v>
      </c>
      <c r="G17" s="4">
        <f>B17/'[1]2013-14-15 Ortalama Parite'!$C$18</f>
        <v>1999429.9808874491</v>
      </c>
      <c r="H17" s="4">
        <f>C17/'[1]2013-14-15 Ortalama Parite'!$D$18</f>
        <v>2200450.3116463614</v>
      </c>
      <c r="I17" s="5">
        <f t="shared" si="1"/>
        <v>0.10053881990390545</v>
      </c>
      <c r="J17" s="5">
        <f t="shared" si="3"/>
        <v>1.9333499605019608E-2</v>
      </c>
    </row>
    <row r="18" spans="1:10" s="12" customFormat="1" x14ac:dyDescent="0.3">
      <c r="A18" s="13" t="s">
        <v>19</v>
      </c>
      <c r="B18" s="14">
        <v>2564672.2579199998</v>
      </c>
      <c r="C18" s="14">
        <v>2918734.1932000001</v>
      </c>
      <c r="D18" s="15">
        <f t="shared" si="0"/>
        <v>0.13805348195529343</v>
      </c>
      <c r="E18" s="15">
        <f t="shared" si="2"/>
        <v>1.9291974547701242E-2</v>
      </c>
      <c r="F18" s="13" t="s">
        <v>19</v>
      </c>
      <c r="G18" s="14">
        <f>B18/'[1]2013-14-15 Ortalama Parite'!$C$18</f>
        <v>1932102.0475516047</v>
      </c>
      <c r="H18" s="14">
        <f>C18/'[1]2013-14-15 Ortalama Parite'!$D$18</f>
        <v>2195724.1199488374</v>
      </c>
      <c r="I18" s="15">
        <f t="shared" si="1"/>
        <v>0.13644314115359468</v>
      </c>
      <c r="J18" s="15">
        <f t="shared" si="3"/>
        <v>1.9291974547701242E-2</v>
      </c>
    </row>
    <row r="19" spans="1:10" x14ac:dyDescent="0.3">
      <c r="A19" s="3" t="s">
        <v>20</v>
      </c>
      <c r="B19" s="4">
        <v>2955607.9102400001</v>
      </c>
      <c r="C19" s="4">
        <v>2882642.37292</v>
      </c>
      <c r="D19" s="5">
        <f t="shared" si="0"/>
        <v>-2.4687150507076261E-2</v>
      </c>
      <c r="E19" s="5">
        <f t="shared" si="2"/>
        <v>1.9053418231115733E-2</v>
      </c>
      <c r="F19" s="3" t="s">
        <v>20</v>
      </c>
      <c r="G19" s="4">
        <f>B19/'[1]2013-14-15 Ortalama Parite'!$C$18</f>
        <v>2226614.3666114211</v>
      </c>
      <c r="H19" s="4">
        <f>C19/'[1]2013-14-15 Ortalama Parite'!$D$18</f>
        <v>2168572.7333969944</v>
      </c>
      <c r="I19" s="5">
        <f t="shared" si="1"/>
        <v>-2.6067214010999762E-2</v>
      </c>
      <c r="J19" s="5">
        <f t="shared" si="3"/>
        <v>1.9053418231115733E-2</v>
      </c>
    </row>
    <row r="20" spans="1:10" x14ac:dyDescent="0.3">
      <c r="A20" s="6" t="s">
        <v>21</v>
      </c>
      <c r="B20" s="7">
        <v>3575259.4819899998</v>
      </c>
      <c r="C20" s="7">
        <v>2851410.3984099999</v>
      </c>
      <c r="D20" s="8">
        <f t="shared" si="0"/>
        <v>-0.20246057306506415</v>
      </c>
      <c r="E20" s="8">
        <f t="shared" si="2"/>
        <v>1.8846984065673353E-2</v>
      </c>
      <c r="F20" s="6" t="s">
        <v>21</v>
      </c>
      <c r="G20" s="7">
        <f>B20/'[1]2013-14-15 Ortalama Parite'!$C$18</f>
        <v>2693430.3766686758</v>
      </c>
      <c r="H20" s="7">
        <f>C20/'[1]2013-14-15 Ortalama Parite'!$D$18</f>
        <v>2145077.3428592049</v>
      </c>
      <c r="I20" s="8">
        <f t="shared" si="1"/>
        <v>-0.20358908793762553</v>
      </c>
      <c r="J20" s="8">
        <f t="shared" si="3"/>
        <v>1.8846984065673356E-2</v>
      </c>
    </row>
    <row r="21" spans="1:10" s="12" customFormat="1" x14ac:dyDescent="0.3">
      <c r="A21" s="9" t="s">
        <v>22</v>
      </c>
      <c r="B21" s="10">
        <v>2063471.8085099999</v>
      </c>
      <c r="C21" s="10">
        <v>2406203.21637</v>
      </c>
      <c r="D21" s="11">
        <f t="shared" si="0"/>
        <v>0.16609454340327567</v>
      </c>
      <c r="E21" s="11">
        <f t="shared" si="2"/>
        <v>1.5904295538441325E-2</v>
      </c>
      <c r="F21" s="9" t="s">
        <v>22</v>
      </c>
      <c r="G21" s="10">
        <f>B21/'[1]2013-14-15 Ortalama Parite'!$C$18</f>
        <v>1554521.4769549496</v>
      </c>
      <c r="H21" s="10">
        <f>C21/'[1]2013-14-15 Ortalama Parite'!$D$18</f>
        <v>1810154.0222440013</v>
      </c>
      <c r="I21" s="11">
        <f t="shared" si="1"/>
        <v>0.16444452461975212</v>
      </c>
      <c r="J21" s="11">
        <f t="shared" si="3"/>
        <v>1.5904295538441325E-2</v>
      </c>
    </row>
    <row r="22" spans="1:10" x14ac:dyDescent="0.3">
      <c r="A22" s="6" t="s">
        <v>23</v>
      </c>
      <c r="B22" s="7">
        <v>1892329.8324</v>
      </c>
      <c r="C22" s="7">
        <v>2230970.2604200002</v>
      </c>
      <c r="D22" s="8">
        <f t="shared" si="0"/>
        <v>0.17895422997718646</v>
      </c>
      <c r="E22" s="8">
        <f t="shared" si="2"/>
        <v>1.4746057239804242E-2</v>
      </c>
      <c r="F22" s="6" t="s">
        <v>23</v>
      </c>
      <c r="G22" s="7">
        <f>B22/'[1]2013-14-15 Ortalama Parite'!$C$18</f>
        <v>1425591.2553864699</v>
      </c>
      <c r="H22" s="7">
        <f>C22/'[1]2013-14-15 Ortalama Parite'!$D$18</f>
        <v>1678328.6477766177</v>
      </c>
      <c r="I22" s="8">
        <f t="shared" si="1"/>
        <v>0.17728601479224992</v>
      </c>
      <c r="J22" s="8">
        <f t="shared" si="3"/>
        <v>1.4746057239804242E-2</v>
      </c>
    </row>
    <row r="23" spans="1:10" x14ac:dyDescent="0.3">
      <c r="A23" s="3" t="s">
        <v>24</v>
      </c>
      <c r="B23" s="4">
        <v>2034506.4193</v>
      </c>
      <c r="C23" s="4">
        <v>2067657.0591800001</v>
      </c>
      <c r="D23" s="5">
        <f t="shared" si="0"/>
        <v>1.6294192815280439E-2</v>
      </c>
      <c r="E23" s="5">
        <f t="shared" si="2"/>
        <v>1.3666605013916058E-2</v>
      </c>
      <c r="F23" s="3" t="s">
        <v>24</v>
      </c>
      <c r="G23" s="4">
        <f>B23/'[1]2013-14-15 Ortalama Parite'!$C$18</f>
        <v>1532700.3309477174</v>
      </c>
      <c r="H23" s="4">
        <f>C23/'[1]2013-14-15 Ortalama Parite'!$D$18</f>
        <v>1555470.3430004709</v>
      </c>
      <c r="I23" s="5">
        <f t="shared" si="1"/>
        <v>1.4856140886114311E-2</v>
      </c>
      <c r="J23" s="5">
        <f t="shared" si="3"/>
        <v>1.3666605013916059E-2</v>
      </c>
    </row>
    <row r="24" spans="1:10" x14ac:dyDescent="0.3">
      <c r="A24" s="6" t="s">
        <v>25</v>
      </c>
      <c r="B24" s="7">
        <v>2722785.4199700002</v>
      </c>
      <c r="C24" s="7">
        <v>1993696.9749700001</v>
      </c>
      <c r="D24" s="8">
        <f t="shared" si="0"/>
        <v>-0.26777300908568591</v>
      </c>
      <c r="E24" s="8">
        <f t="shared" si="2"/>
        <v>1.3177750610712994E-2</v>
      </c>
      <c r="F24" s="6" t="s">
        <v>25</v>
      </c>
      <c r="G24" s="7">
        <f>B24/'[1]2013-14-15 Ortalama Parite'!$C$18</f>
        <v>2051216.9805409072</v>
      </c>
      <c r="H24" s="7">
        <f>C24/'[1]2013-14-15 Ortalama Parite'!$D$18</f>
        <v>1499831.1754491089</v>
      </c>
      <c r="I24" s="8">
        <f t="shared" si="1"/>
        <v>-0.26880910714106776</v>
      </c>
      <c r="J24" s="8">
        <f t="shared" si="3"/>
        <v>1.3177750610712996E-2</v>
      </c>
    </row>
    <row r="25" spans="1:10" s="12" customFormat="1" x14ac:dyDescent="0.3">
      <c r="A25" s="9" t="s">
        <v>26</v>
      </c>
      <c r="B25" s="10">
        <v>1942179.2670700001</v>
      </c>
      <c r="C25" s="10">
        <v>1992568.3351799999</v>
      </c>
      <c r="D25" s="11">
        <f t="shared" si="0"/>
        <v>2.5944602006805262E-2</v>
      </c>
      <c r="E25" s="11">
        <f t="shared" si="2"/>
        <v>1.3170290633660979E-2</v>
      </c>
      <c r="F25" s="9" t="s">
        <v>26</v>
      </c>
      <c r="G25" s="10">
        <f>B25/'[1]2013-14-15 Ortalama Parite'!$C$18</f>
        <v>1463145.4475440714</v>
      </c>
      <c r="H25" s="10">
        <f>C25/'[1]2013-14-15 Ortalama Parite'!$D$18</f>
        <v>1498982.1150531978</v>
      </c>
      <c r="I25" s="11">
        <f t="shared" si="1"/>
        <v>2.4492894789974073E-2</v>
      </c>
      <c r="J25" s="11">
        <f t="shared" si="3"/>
        <v>1.3170290633660979E-2</v>
      </c>
    </row>
    <row r="26" spans="1:10" x14ac:dyDescent="0.3">
      <c r="A26" s="6" t="s">
        <v>27</v>
      </c>
      <c r="B26" s="7">
        <v>2187696.3374800002</v>
      </c>
      <c r="C26" s="7">
        <v>1737712.3801899999</v>
      </c>
      <c r="D26" s="8">
        <f t="shared" si="0"/>
        <v>-0.20568849048233784</v>
      </c>
      <c r="E26" s="8">
        <f t="shared" si="2"/>
        <v>1.1485767730392867E-2</v>
      </c>
      <c r="F26" s="6" t="s">
        <v>27</v>
      </c>
      <c r="G26" s="7">
        <f>B26/'[1]2013-14-15 Ortalama Parite'!$C$18</f>
        <v>1648106.3262618657</v>
      </c>
      <c r="H26" s="7">
        <f>C26/'[1]2013-14-15 Ortalama Parite'!$D$18</f>
        <v>1307257.4390659614</v>
      </c>
      <c r="I26" s="8">
        <f t="shared" si="1"/>
        <v>-0.20681243786558179</v>
      </c>
      <c r="J26" s="8">
        <f t="shared" si="3"/>
        <v>1.1485767730392869E-2</v>
      </c>
    </row>
    <row r="27" spans="1:10" s="12" customFormat="1" x14ac:dyDescent="0.3">
      <c r="A27" s="9" t="s">
        <v>28</v>
      </c>
      <c r="B27" s="10">
        <v>1411376.9759800001</v>
      </c>
      <c r="C27" s="10">
        <v>1516881.3596300001</v>
      </c>
      <c r="D27" s="11">
        <f t="shared" si="0"/>
        <v>7.4752802012192587E-2</v>
      </c>
      <c r="E27" s="11">
        <f t="shared" si="2"/>
        <v>1.0026139636162197E-2</v>
      </c>
      <c r="F27" s="9" t="s">
        <v>28</v>
      </c>
      <c r="G27" s="10">
        <f>B27/'[1]2013-14-15 Ortalama Parite'!$C$18</f>
        <v>1063264.257932801</v>
      </c>
      <c r="H27" s="10">
        <f>C27/'[1]2013-14-15 Ortalama Parite'!$D$18</f>
        <v>1141129.2594577665</v>
      </c>
      <c r="I27" s="11">
        <f t="shared" si="1"/>
        <v>7.3232031401441633E-2</v>
      </c>
      <c r="J27" s="11">
        <f t="shared" si="3"/>
        <v>1.0026139636162199E-2</v>
      </c>
    </row>
    <row r="28" spans="1:10" x14ac:dyDescent="0.3">
      <c r="A28" s="6" t="s">
        <v>29</v>
      </c>
      <c r="B28" s="7">
        <v>911166.40226</v>
      </c>
      <c r="C28" s="7">
        <v>1465104.9731999999</v>
      </c>
      <c r="D28" s="8">
        <f t="shared" si="0"/>
        <v>0.60794446499129617</v>
      </c>
      <c r="E28" s="8">
        <f t="shared" si="2"/>
        <v>9.683912950530239E-3</v>
      </c>
      <c r="F28" s="6" t="s">
        <v>29</v>
      </c>
      <c r="G28" s="7">
        <f>B28/'[1]2013-14-15 Ortalama Parite'!$C$18</f>
        <v>686429.41258098546</v>
      </c>
      <c r="H28" s="7">
        <f>C28/'[1]2013-14-15 Ortalama Parite'!$D$18</f>
        <v>1102178.5866650855</v>
      </c>
      <c r="I28" s="8">
        <f t="shared" si="1"/>
        <v>0.60566923046155119</v>
      </c>
      <c r="J28" s="8">
        <f t="shared" si="3"/>
        <v>9.683912950530239E-3</v>
      </c>
    </row>
    <row r="29" spans="1:10" x14ac:dyDescent="0.3">
      <c r="A29" s="3" t="s">
        <v>30</v>
      </c>
      <c r="B29" s="4">
        <v>1236756.3492300001</v>
      </c>
      <c r="C29" s="4">
        <v>1426532.80691</v>
      </c>
      <c r="D29" s="5">
        <f t="shared" si="0"/>
        <v>0.15344692412386163</v>
      </c>
      <c r="E29" s="5">
        <f t="shared" si="2"/>
        <v>9.4289622763475602E-3</v>
      </c>
      <c r="F29" s="3" t="s">
        <v>30</v>
      </c>
      <c r="G29" s="4">
        <f>B29/'[1]2013-14-15 Ortalama Parite'!$C$18</f>
        <v>931713.38649239123</v>
      </c>
      <c r="H29" s="4">
        <f>C29/'[1]2013-14-15 Ortalama Parite'!$D$18</f>
        <v>1073161.2694736305</v>
      </c>
      <c r="I29" s="5">
        <f t="shared" si="1"/>
        <v>0.15181480166743788</v>
      </c>
      <c r="J29" s="5">
        <f t="shared" si="3"/>
        <v>9.4289622763475602E-3</v>
      </c>
    </row>
    <row r="30" spans="1:10" x14ac:dyDescent="0.3">
      <c r="A30" s="6" t="s">
        <v>31</v>
      </c>
      <c r="B30" s="7">
        <v>1160759.79085</v>
      </c>
      <c r="C30" s="7">
        <v>1311909.1547399999</v>
      </c>
      <c r="D30" s="8">
        <f t="shared" si="0"/>
        <v>0.13021588538944506</v>
      </c>
      <c r="E30" s="8">
        <f t="shared" si="2"/>
        <v>8.6713336490542355E-3</v>
      </c>
      <c r="F30" s="6" t="s">
        <v>31</v>
      </c>
      <c r="G30" s="7">
        <f>B30/'[1]2013-14-15 Ortalama Parite'!$C$18</f>
        <v>874461.19545728492</v>
      </c>
      <c r="H30" s="7">
        <f>C30/'[1]2013-14-15 Ortalama Parite'!$D$18</f>
        <v>986931.451639359</v>
      </c>
      <c r="I30" s="8">
        <f t="shared" si="1"/>
        <v>0.12861663475331198</v>
      </c>
      <c r="J30" s="8">
        <f t="shared" si="3"/>
        <v>8.6713336490542355E-3</v>
      </c>
    </row>
    <row r="31" spans="1:10" s="12" customFormat="1" x14ac:dyDescent="0.3">
      <c r="A31" s="9" t="s">
        <v>32</v>
      </c>
      <c r="B31" s="10">
        <v>1138583.5274499999</v>
      </c>
      <c r="C31" s="10">
        <v>1307682.3580100001</v>
      </c>
      <c r="D31" s="11">
        <f t="shared" si="0"/>
        <v>0.14851684262349907</v>
      </c>
      <c r="E31" s="11">
        <f t="shared" si="2"/>
        <v>8.6433957658706827E-3</v>
      </c>
      <c r="F31" s="9" t="s">
        <v>32</v>
      </c>
      <c r="G31" s="10">
        <f>B31/'[1]2013-14-15 Ortalama Parite'!$C$18</f>
        <v>857754.65379689622</v>
      </c>
      <c r="H31" s="10">
        <f>C31/'[1]2013-14-15 Ortalama Parite'!$D$18</f>
        <v>983751.68982624018</v>
      </c>
      <c r="I31" s="11">
        <f t="shared" si="1"/>
        <v>0.14689169621127851</v>
      </c>
      <c r="J31" s="11">
        <f t="shared" si="3"/>
        <v>8.6433957658706827E-3</v>
      </c>
    </row>
    <row r="32" spans="1:10" s="12" customFormat="1" ht="15" thickBot="1" x14ac:dyDescent="0.35">
      <c r="A32" s="13" t="s">
        <v>33</v>
      </c>
      <c r="B32" s="14">
        <v>1048427.8314500001</v>
      </c>
      <c r="C32" s="14">
        <v>1122109.8802400001</v>
      </c>
      <c r="D32" s="15">
        <f t="shared" si="0"/>
        <v>7.0278608197662962E-2</v>
      </c>
      <c r="E32" s="15">
        <f t="shared" si="2"/>
        <v>7.4168162691034076E-3</v>
      </c>
      <c r="F32" s="13" t="s">
        <v>33</v>
      </c>
      <c r="G32" s="14">
        <f>B32/'[1]2013-14-15 Ortalama Parite'!$C$18</f>
        <v>789835.642195269</v>
      </c>
      <c r="H32" s="14">
        <f>C32/'[1]2013-14-15 Ortalama Parite'!$D$18</f>
        <v>844148.03342355601</v>
      </c>
      <c r="I32" s="15">
        <f t="shared" si="1"/>
        <v>6.8764168551992855E-2</v>
      </c>
      <c r="J32" s="15">
        <f t="shared" si="3"/>
        <v>7.4168162691034085E-3</v>
      </c>
    </row>
    <row r="33" spans="1:10" s="12" customFormat="1" x14ac:dyDescent="0.3">
      <c r="A33" s="16" t="s">
        <v>39</v>
      </c>
      <c r="B33" s="17">
        <f>+B3+B5+B6+B7+B10+B12+B15+B18+B21+B25+B27+B31+B32</f>
        <v>55353979.638570003</v>
      </c>
      <c r="C33" s="17">
        <f>+C3+C5+C6+C7+C10+C12+C15+C18+C21+C25+C27+C31+C32</f>
        <v>60430264.933000013</v>
      </c>
      <c r="D33" s="18">
        <f t="shared" si="0"/>
        <v>9.1705877835257077E-2</v>
      </c>
      <c r="E33" s="18">
        <f t="shared" si="2"/>
        <v>0.39942627722468793</v>
      </c>
      <c r="F33" s="19" t="s">
        <v>39</v>
      </c>
      <c r="G33" s="17">
        <f>+G3+G5+G6+G7+G10+G12+G15+G18+G21+G25+G27+G31+G32</f>
        <v>41701054.421101406</v>
      </c>
      <c r="H33" s="17">
        <f>+H3+H5+H6+H7+H10+H12+H15+H18+H21+H25+H27+H31+H32</f>
        <v>45460868.138462357</v>
      </c>
      <c r="I33" s="18">
        <f t="shared" si="1"/>
        <v>9.0161118694841003E-2</v>
      </c>
      <c r="J33" s="20">
        <f t="shared" si="3"/>
        <v>0.39942627722468788</v>
      </c>
    </row>
    <row r="34" spans="1:10" x14ac:dyDescent="0.3">
      <c r="A34" s="27" t="s">
        <v>35</v>
      </c>
      <c r="B34" s="28">
        <f>SUM(B2:B32)</f>
        <v>113071497.35573998</v>
      </c>
      <c r="C34" s="28">
        <f>SUM(C2:C32)</f>
        <v>117887520.19284998</v>
      </c>
      <c r="D34" s="29">
        <f t="shared" si="0"/>
        <v>4.2592721859497917E-2</v>
      </c>
      <c r="E34" s="29">
        <f t="shared" si="2"/>
        <v>0.77920183494291817</v>
      </c>
      <c r="F34" s="32" t="s">
        <v>35</v>
      </c>
      <c r="G34" s="28">
        <f>B34/'[1]2013-14-15 Ortalama Parite'!$C$18</f>
        <v>85182685.969368681</v>
      </c>
      <c r="H34" s="28">
        <f>C34/'[1]2013-14-15 Ortalama Parite'!$D$18</f>
        <v>88685181.450046241</v>
      </c>
      <c r="I34" s="29">
        <f t="shared" si="1"/>
        <v>4.1117457624393783E-2</v>
      </c>
      <c r="J34" s="30">
        <f t="shared" si="3"/>
        <v>0.77920183494291828</v>
      </c>
    </row>
    <row r="35" spans="1:10" ht="15" thickBot="1" x14ac:dyDescent="0.35">
      <c r="A35" s="33" t="s">
        <v>3</v>
      </c>
      <c r="B35" s="34">
        <v>145394174.05957997</v>
      </c>
      <c r="C35" s="34">
        <v>151292662.44796002</v>
      </c>
      <c r="D35" s="35">
        <v>4.0568945946644064E-2</v>
      </c>
      <c r="E35" s="35">
        <f t="shared" si="2"/>
        <v>1</v>
      </c>
      <c r="F35" s="36" t="s">
        <v>3</v>
      </c>
      <c r="G35" s="34">
        <f>B35/'[1]2013-14-15 Ortalama Parite'!$C$18</f>
        <v>109533052.62888351</v>
      </c>
      <c r="H35" s="34">
        <f>C35/'[1]2013-14-15 Ortalama Parite'!$D$18</f>
        <v>113815416.58785111</v>
      </c>
      <c r="I35" s="35">
        <f t="shared" si="1"/>
        <v>3.9096545345786771E-2</v>
      </c>
      <c r="J35" s="37">
        <f t="shared" si="3"/>
        <v>1</v>
      </c>
    </row>
  </sheetData>
  <mergeCells count="2">
    <mergeCell ref="F1:J1"/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9"/>
  <sheetViews>
    <sheetView topLeftCell="A6" zoomScaleNormal="100" workbookViewId="0">
      <selection activeCell="F19" sqref="F19"/>
    </sheetView>
  </sheetViews>
  <sheetFormatPr defaultRowHeight="14.4" x14ac:dyDescent="0.3"/>
  <cols>
    <col min="1" max="1" width="28.6640625" customWidth="1"/>
    <col min="2" max="3" width="11.33203125" bestFit="1" customWidth="1"/>
    <col min="6" max="6" width="32.33203125" customWidth="1"/>
    <col min="7" max="8" width="11.33203125" bestFit="1" customWidth="1"/>
    <col min="12" max="12" width="8.88671875" style="64"/>
  </cols>
  <sheetData>
    <row r="1" spans="1:12" x14ac:dyDescent="0.3">
      <c r="A1" s="111" t="s">
        <v>56</v>
      </c>
      <c r="B1" s="112"/>
      <c r="C1" s="112"/>
      <c r="D1" s="112"/>
      <c r="E1" s="113"/>
      <c r="F1" s="111" t="s">
        <v>57</v>
      </c>
      <c r="G1" s="112"/>
      <c r="H1" s="112"/>
      <c r="I1" s="112"/>
      <c r="J1" s="113"/>
    </row>
    <row r="2" spans="1:12" x14ac:dyDescent="0.3">
      <c r="A2" s="24" t="s">
        <v>1</v>
      </c>
      <c r="B2" s="25" t="s">
        <v>69</v>
      </c>
      <c r="C2" s="25" t="s">
        <v>70</v>
      </c>
      <c r="D2" s="25" t="s">
        <v>2</v>
      </c>
      <c r="E2" s="26" t="s">
        <v>36</v>
      </c>
      <c r="F2" s="24" t="s">
        <v>1</v>
      </c>
      <c r="G2" s="25" t="s">
        <v>69</v>
      </c>
      <c r="H2" s="25" t="s">
        <v>70</v>
      </c>
      <c r="I2" s="25" t="s">
        <v>2</v>
      </c>
      <c r="J2" s="26" t="s">
        <v>36</v>
      </c>
      <c r="L2" s="25" t="s">
        <v>63</v>
      </c>
    </row>
    <row r="3" spans="1:12" s="12" customFormat="1" x14ac:dyDescent="0.3">
      <c r="A3" s="76" t="s">
        <v>4</v>
      </c>
      <c r="B3" s="71">
        <v>7524366.4580100002</v>
      </c>
      <c r="C3" s="71">
        <v>6404928.66665</v>
      </c>
      <c r="D3" s="100">
        <v>-0.14877502280186161</v>
      </c>
      <c r="E3" s="70">
        <f>C3/$C$35</f>
        <v>9.6027610895609808E-2</v>
      </c>
      <c r="F3" s="76" t="s">
        <v>4</v>
      </c>
      <c r="G3" s="71">
        <f>+B3/'2013-14-15 Ortalama Parite'!$D$9</f>
        <v>5489033.0157645168</v>
      </c>
      <c r="H3" s="71">
        <f>+'2014-2015 Ocak-Haziran'!C3/'2013-14-15 Ortalama Parite'!$E$9</f>
        <v>5734558.748903214</v>
      </c>
      <c r="I3" s="69">
        <f t="shared" ref="I3:I35" si="0">IF(G3=0,"",(H3/G3-1))</f>
        <v>4.473023434793455E-2</v>
      </c>
      <c r="J3" s="70">
        <f>H3/$H$35</f>
        <v>9.6027610895609808E-2</v>
      </c>
      <c r="L3" s="65" t="s">
        <v>62</v>
      </c>
    </row>
    <row r="4" spans="1:12" s="12" customFormat="1" x14ac:dyDescent="0.3">
      <c r="A4" s="75" t="s">
        <v>61</v>
      </c>
      <c r="B4" s="74">
        <v>4731779.9931899998</v>
      </c>
      <c r="C4" s="74">
        <v>4460605.4749699999</v>
      </c>
      <c r="D4" s="101">
        <v>-5.7309198358815427E-2</v>
      </c>
      <c r="E4" s="73">
        <f>C4/$C$35</f>
        <v>6.6876823958959608E-2</v>
      </c>
      <c r="F4" s="75" t="s">
        <v>61</v>
      </c>
      <c r="G4" s="74">
        <f>+B4/'2013-14-15 Ortalama Parite'!$D$9</f>
        <v>3451838.3376057777</v>
      </c>
      <c r="H4" s="74">
        <f>+'2014-2015 Ocak-Haziran'!C4/'2013-14-15 Ortalama Parite'!$E$9</f>
        <v>3993737.5548124271</v>
      </c>
      <c r="I4" s="72">
        <f t="shared" si="0"/>
        <v>0.15698858527149762</v>
      </c>
      <c r="J4" s="73">
        <f t="shared" ref="J4:J32" si="1">H4/$H$35</f>
        <v>6.6876823958959608E-2</v>
      </c>
      <c r="K4"/>
      <c r="L4" s="65" t="s">
        <v>62</v>
      </c>
    </row>
    <row r="5" spans="1:12" x14ac:dyDescent="0.3">
      <c r="A5" s="79" t="s">
        <v>5</v>
      </c>
      <c r="B5" s="38">
        <v>5760114.1398999998</v>
      </c>
      <c r="C5" s="38">
        <v>4366410.7481000004</v>
      </c>
      <c r="D5" s="102">
        <v>-0.24195759978884646</v>
      </c>
      <c r="E5" s="40">
        <f t="shared" ref="E5:E30" si="2">C5/$C$35</f>
        <v>6.5464584252467831E-2</v>
      </c>
      <c r="F5" s="79" t="s">
        <v>5</v>
      </c>
      <c r="G5" s="38">
        <f>+B5/'2013-14-15 Ortalama Parite'!$D$9</f>
        <v>4202009.147869857</v>
      </c>
      <c r="H5" s="38">
        <f>+'2014-2015 Ocak-Haziran'!C5/'2013-14-15 Ortalama Parite'!$E$9</f>
        <v>3909401.6904825862</v>
      </c>
      <c r="I5" s="39">
        <f t="shared" si="0"/>
        <v>-6.9635130979094573E-2</v>
      </c>
      <c r="J5" s="40">
        <f t="shared" si="1"/>
        <v>6.5464584252467845E-2</v>
      </c>
      <c r="K5" s="12"/>
      <c r="L5" s="65"/>
    </row>
    <row r="6" spans="1:12" s="12" customFormat="1" x14ac:dyDescent="0.3">
      <c r="A6" s="75" t="s">
        <v>7</v>
      </c>
      <c r="B6" s="74">
        <v>3685288.7331500002</v>
      </c>
      <c r="C6" s="99">
        <v>3222273.6914300001</v>
      </c>
      <c r="D6" s="101">
        <v>-0.12563874237453254</v>
      </c>
      <c r="E6" s="73">
        <f t="shared" si="2"/>
        <v>4.8310802562246416E-2</v>
      </c>
      <c r="F6" s="75" t="s">
        <v>7</v>
      </c>
      <c r="G6" s="74">
        <f>+B6/'2013-14-15 Ortalama Parite'!$D$9</f>
        <v>2688421.8946235776</v>
      </c>
      <c r="H6" s="99">
        <f>+'2014-2015 Ocak-Haziran'!C6/'2013-14-15 Ortalama Parite'!$E$9</f>
        <v>2885015.3920941893</v>
      </c>
      <c r="I6" s="72">
        <f t="shared" si="0"/>
        <v>7.3125984379076803E-2</v>
      </c>
      <c r="J6" s="73">
        <f t="shared" si="1"/>
        <v>4.8310802562246416E-2</v>
      </c>
      <c r="L6" s="65" t="s">
        <v>62</v>
      </c>
    </row>
    <row r="7" spans="1:12" s="12" customFormat="1" x14ac:dyDescent="0.3">
      <c r="A7" s="77" t="s">
        <v>55</v>
      </c>
      <c r="B7" s="31">
        <v>2904766.02709</v>
      </c>
      <c r="C7" s="31">
        <v>3028748.2835499998</v>
      </c>
      <c r="D7" s="103">
        <v>4.2682355585177856E-2</v>
      </c>
      <c r="E7" s="23">
        <f t="shared" si="2"/>
        <v>4.5409320979308693E-2</v>
      </c>
      <c r="F7" s="77" t="s">
        <v>55</v>
      </c>
      <c r="G7" s="31">
        <f>+B7/'2013-14-15 Ortalama Parite'!$D$9</f>
        <v>2119029.7834038516</v>
      </c>
      <c r="H7" s="31">
        <f>+'2014-2015 Ocak-Haziran'!C7/'2013-14-15 Ortalama Parite'!$E$9</f>
        <v>2711745.2623780104</v>
      </c>
      <c r="I7" s="22">
        <f t="shared" si="0"/>
        <v>0.27971078255543191</v>
      </c>
      <c r="J7" s="23">
        <f t="shared" si="1"/>
        <v>4.5409320979308693E-2</v>
      </c>
      <c r="K7"/>
      <c r="L7" s="65"/>
    </row>
    <row r="8" spans="1:12" x14ac:dyDescent="0.3">
      <c r="A8" s="75" t="s">
        <v>8</v>
      </c>
      <c r="B8" s="74">
        <v>3362197.6456800001</v>
      </c>
      <c r="C8" s="74">
        <v>2832354.4270799998</v>
      </c>
      <c r="D8" s="101">
        <v>-0.15758836167195045</v>
      </c>
      <c r="E8" s="73">
        <f t="shared" si="2"/>
        <v>4.2464833411541066E-2</v>
      </c>
      <c r="F8" s="75" t="s">
        <v>8</v>
      </c>
      <c r="G8" s="74">
        <f>+B8/'2013-14-15 Ortalama Parite'!$D$9</f>
        <v>2452726.616340823</v>
      </c>
      <c r="H8" s="74">
        <f>+'2014-2015 Ocak-Haziran'!C8/'2013-14-15 Ortalama Parite'!$E$9</f>
        <v>2535906.9093741602</v>
      </c>
      <c r="I8" s="72">
        <f t="shared" si="0"/>
        <v>3.3913397636395448E-2</v>
      </c>
      <c r="J8" s="73">
        <f t="shared" si="1"/>
        <v>4.2464833411541066E-2</v>
      </c>
      <c r="K8" s="12"/>
      <c r="L8" s="65" t="s">
        <v>62</v>
      </c>
    </row>
    <row r="9" spans="1:12" x14ac:dyDescent="0.3">
      <c r="A9" s="76" t="s">
        <v>11</v>
      </c>
      <c r="B9" s="71">
        <v>2360390.0376200001</v>
      </c>
      <c r="C9" s="71">
        <v>2311609.2267200002</v>
      </c>
      <c r="D9" s="100">
        <v>-2.0666419584275952E-2</v>
      </c>
      <c r="E9" s="70">
        <f t="shared" si="2"/>
        <v>3.4657421326484812E-2</v>
      </c>
      <c r="F9" s="76" t="s">
        <v>11</v>
      </c>
      <c r="G9" s="71">
        <f>+B9/'2013-14-15 Ortalama Parite'!$D$9</f>
        <v>1721906.9431135105</v>
      </c>
      <c r="H9" s="71">
        <f>+'2014-2015 Ocak-Haziran'!C9/'2013-14-15 Ortalama Parite'!$E$9</f>
        <v>2069665.3475870716</v>
      </c>
      <c r="I9" s="69">
        <f t="shared" si="0"/>
        <v>0.20196120694231756</v>
      </c>
      <c r="J9" s="70">
        <f t="shared" si="1"/>
        <v>3.4657421326484819E-2</v>
      </c>
      <c r="K9" s="12"/>
      <c r="L9" s="65" t="s">
        <v>62</v>
      </c>
    </row>
    <row r="10" spans="1:12" x14ac:dyDescent="0.3">
      <c r="A10" s="27" t="s">
        <v>58</v>
      </c>
      <c r="B10" s="28">
        <v>1482818.4149199999</v>
      </c>
      <c r="C10" s="28">
        <v>1927275.28731</v>
      </c>
      <c r="D10" s="104">
        <v>0.29973789637214554</v>
      </c>
      <c r="E10" s="30">
        <f t="shared" si="2"/>
        <v>2.889519165797801E-2</v>
      </c>
      <c r="F10" s="27" t="s">
        <v>58</v>
      </c>
      <c r="G10" s="28">
        <f>+B10/'2013-14-15 Ortalama Parite'!$D$9</f>
        <v>1081717.5480887073</v>
      </c>
      <c r="H10" s="28">
        <f>+'2014-2015 Ocak-Haziran'!C10/'2013-14-15 Ortalama Parite'!$E$9</f>
        <v>1725557.6034649475</v>
      </c>
      <c r="I10" s="29">
        <f t="shared" si="0"/>
        <v>0.5952016369835591</v>
      </c>
      <c r="J10" s="30">
        <f t="shared" si="1"/>
        <v>2.889519165797801E-2</v>
      </c>
    </row>
    <row r="11" spans="1:12" x14ac:dyDescent="0.3">
      <c r="A11" s="77" t="s">
        <v>66</v>
      </c>
      <c r="B11" s="31">
        <v>3012893.8007399999</v>
      </c>
      <c r="C11" s="31">
        <v>1900380.6838799999</v>
      </c>
      <c r="D11" s="103">
        <v>-0.3692506906771007</v>
      </c>
      <c r="E11" s="23">
        <f t="shared" si="2"/>
        <v>2.8491967102673384E-2</v>
      </c>
      <c r="F11" s="77" t="s">
        <v>66</v>
      </c>
      <c r="G11" s="31">
        <f>+B11/'2013-14-15 Ortalama Parite'!$D$9</f>
        <v>2197909.1047125766</v>
      </c>
      <c r="H11" s="31">
        <f>+'2014-2015 Ocak-Haziran'!C11/'2013-14-15 Ortalama Parite'!$E$9</f>
        <v>1701477.9155519742</v>
      </c>
      <c r="I11" s="22">
        <f t="shared" si="0"/>
        <v>-0.22586520438729485</v>
      </c>
      <c r="J11" s="23">
        <f t="shared" si="1"/>
        <v>2.8491967102673387E-2</v>
      </c>
    </row>
    <row r="12" spans="1:12" s="12" customFormat="1" x14ac:dyDescent="0.3">
      <c r="A12" s="27" t="s">
        <v>17</v>
      </c>
      <c r="B12" s="28">
        <v>1560495.98636</v>
      </c>
      <c r="C12" s="28">
        <v>1898107.1721000001</v>
      </c>
      <c r="D12" s="104">
        <v>0.21634864087507788</v>
      </c>
      <c r="E12" s="30">
        <f t="shared" si="2"/>
        <v>2.8457880867534938E-2</v>
      </c>
      <c r="F12" s="27" t="s">
        <v>17</v>
      </c>
      <c r="G12" s="28">
        <f>+B12/'2013-14-15 Ortalama Parite'!$D$9</f>
        <v>1138383.4157864021</v>
      </c>
      <c r="H12" s="28">
        <f>+'2014-2015 Ocak-Haziran'!C12/'2013-14-15 Ortalama Parite'!$E$9</f>
        <v>1699442.3601933925</v>
      </c>
      <c r="I12" s="29">
        <f t="shared" si="0"/>
        <v>0.49285586615771937</v>
      </c>
      <c r="J12" s="30">
        <f t="shared" si="1"/>
        <v>2.8457880867534941E-2</v>
      </c>
      <c r="K12"/>
      <c r="L12" s="64"/>
    </row>
    <row r="13" spans="1:12" s="12" customFormat="1" x14ac:dyDescent="0.3">
      <c r="A13" s="77" t="s">
        <v>67</v>
      </c>
      <c r="B13" s="31">
        <v>1659776.76541</v>
      </c>
      <c r="C13" s="31">
        <v>1778525.3670399999</v>
      </c>
      <c r="D13" s="103">
        <v>7.1544923452803388E-2</v>
      </c>
      <c r="E13" s="23">
        <f t="shared" si="2"/>
        <v>2.6665018582231387E-2</v>
      </c>
      <c r="F13" s="77" t="s">
        <v>67</v>
      </c>
      <c r="G13" s="31">
        <f>+B13/'2013-14-15 Ortalama Parite'!$D$9</f>
        <v>1210808.8454989786</v>
      </c>
      <c r="H13" s="31">
        <f>+'2014-2015 Ocak-Haziran'!C13/'2013-14-15 Ortalama Parite'!$E$9</f>
        <v>1592376.54851822</v>
      </c>
      <c r="I13" s="22">
        <f t="shared" si="0"/>
        <v>0.31513455194655093</v>
      </c>
      <c r="J13" s="23">
        <f t="shared" si="1"/>
        <v>2.6665018582231387E-2</v>
      </c>
      <c r="K13"/>
      <c r="L13" s="64"/>
    </row>
    <row r="14" spans="1:12" x14ac:dyDescent="0.3">
      <c r="A14" s="78" t="s">
        <v>14</v>
      </c>
      <c r="B14" s="62">
        <v>1478490.2504100001</v>
      </c>
      <c r="C14" s="28">
        <v>1539006.6500599999</v>
      </c>
      <c r="D14" s="105">
        <v>4.0931213197529015E-2</v>
      </c>
      <c r="E14" s="61">
        <f t="shared" si="2"/>
        <v>2.3073969976782804E-2</v>
      </c>
      <c r="F14" s="78" t="s">
        <v>14</v>
      </c>
      <c r="G14" s="62">
        <f>+B14/'2013-14-15 Ortalama Parite'!$D$9</f>
        <v>1078560.1476583018</v>
      </c>
      <c r="H14" s="28">
        <f>+'2014-2015 Ocak-Haziran'!C14/'2013-14-15 Ortalama Parite'!$E$9</f>
        <v>1377926.9854597545</v>
      </c>
      <c r="I14" s="63">
        <f t="shared" si="0"/>
        <v>0.27756156061524995</v>
      </c>
      <c r="J14" s="61">
        <f t="shared" si="1"/>
        <v>2.30739699767828E-2</v>
      </c>
      <c r="K14" s="12"/>
      <c r="L14" s="65"/>
    </row>
    <row r="15" spans="1:12" s="12" customFormat="1" x14ac:dyDescent="0.3">
      <c r="A15" s="76" t="s">
        <v>13</v>
      </c>
      <c r="B15" s="71">
        <v>1760478.47007</v>
      </c>
      <c r="C15" s="71">
        <v>1504420.64915</v>
      </c>
      <c r="D15" s="100">
        <v>-0.14544785708729446</v>
      </c>
      <c r="E15" s="70">
        <f t="shared" si="2"/>
        <v>2.2555430081855638E-2</v>
      </c>
      <c r="F15" s="76" t="s">
        <v>13</v>
      </c>
      <c r="G15" s="71">
        <f>+B15/'2013-14-15 Ortalama Parite'!$D$9</f>
        <v>1284270.8418952436</v>
      </c>
      <c r="H15" s="71">
        <f>+'2014-2015 Ocak-Haziran'!C15/'2013-14-15 Ortalama Parite'!$E$9</f>
        <v>1346960.9178529859</v>
      </c>
      <c r="I15" s="69">
        <f t="shared" si="0"/>
        <v>4.8813750116158072E-2</v>
      </c>
      <c r="J15" s="70">
        <f t="shared" si="1"/>
        <v>2.2555430081855638E-2</v>
      </c>
      <c r="L15" s="65" t="s">
        <v>62</v>
      </c>
    </row>
    <row r="16" spans="1:12" s="12" customFormat="1" x14ac:dyDescent="0.3">
      <c r="A16" s="78" t="s">
        <v>18</v>
      </c>
      <c r="B16" s="62">
        <v>1602094.39586</v>
      </c>
      <c r="C16" s="62">
        <v>1360601.85565</v>
      </c>
      <c r="D16" s="105">
        <v>-0.15073552521876676</v>
      </c>
      <c r="E16" s="61">
        <f t="shared" si="2"/>
        <v>2.0399188246781857E-2</v>
      </c>
      <c r="F16" s="78" t="s">
        <v>18</v>
      </c>
      <c r="G16" s="62">
        <f>+B16/'2013-14-15 Ortalama Parite'!$D$9</f>
        <v>1168729.4980011673</v>
      </c>
      <c r="H16" s="62">
        <f>+'2014-2015 Ocak-Haziran'!C16/'2013-14-15 Ortalama Parite'!$E$9</f>
        <v>1218194.8747873579</v>
      </c>
      <c r="I16" s="63">
        <f t="shared" si="0"/>
        <v>4.2324059477226506E-2</v>
      </c>
      <c r="J16" s="61">
        <f t="shared" si="1"/>
        <v>2.0399188246781857E-2</v>
      </c>
      <c r="K16"/>
      <c r="L16" s="64"/>
    </row>
    <row r="17" spans="1:12" s="12" customFormat="1" x14ac:dyDescent="0.3">
      <c r="A17" s="76" t="s">
        <v>16</v>
      </c>
      <c r="B17" s="71">
        <v>1535283.31006</v>
      </c>
      <c r="C17" s="71">
        <v>1339185.08387</v>
      </c>
      <c r="D17" s="100">
        <v>-0.1277277131230824</v>
      </c>
      <c r="E17" s="70">
        <f t="shared" si="2"/>
        <v>2.0078091551694759E-2</v>
      </c>
      <c r="F17" s="76" t="s">
        <v>16</v>
      </c>
      <c r="G17" s="71">
        <f>+B17/'2013-14-15 Ortalama Parite'!$D$9</f>
        <v>1119990.7426758097</v>
      </c>
      <c r="H17" s="71">
        <f>+'2014-2015 Ocak-Haziran'!C17/'2013-14-15 Ortalama Parite'!$E$9</f>
        <v>1199019.6829349091</v>
      </c>
      <c r="I17" s="69">
        <f t="shared" si="0"/>
        <v>7.0562137031854988E-2</v>
      </c>
      <c r="J17" s="70">
        <f t="shared" si="1"/>
        <v>2.0078091551694762E-2</v>
      </c>
      <c r="L17" s="65" t="s">
        <v>62</v>
      </c>
    </row>
    <row r="18" spans="1:12" x14ac:dyDescent="0.3">
      <c r="A18" s="75" t="s">
        <v>19</v>
      </c>
      <c r="B18" s="74">
        <v>1525011.2122299999</v>
      </c>
      <c r="C18" s="99">
        <v>1245958.2316699999</v>
      </c>
      <c r="D18" s="101">
        <v>-0.18298421567140166</v>
      </c>
      <c r="E18" s="73">
        <f t="shared" si="2"/>
        <v>1.8680362965785853E-2</v>
      </c>
      <c r="F18" s="75" t="s">
        <v>19</v>
      </c>
      <c r="G18" s="74">
        <f>+B18/'2013-14-15 Ortalama Parite'!$D$9</f>
        <v>1112497.2368179164</v>
      </c>
      <c r="H18" s="99">
        <f>+'2014-2015 Ocak-Haziran'!C18/'2013-14-15 Ortalama Parite'!$E$9</f>
        <v>1115550.3909660666</v>
      </c>
      <c r="I18" s="72">
        <f t="shared" si="0"/>
        <v>2.7444150395223854E-3</v>
      </c>
      <c r="J18" s="73">
        <f t="shared" si="1"/>
        <v>1.8680362965785853E-2</v>
      </c>
      <c r="K18" s="12"/>
      <c r="L18" s="65" t="s">
        <v>62</v>
      </c>
    </row>
    <row r="19" spans="1:12" x14ac:dyDescent="0.3">
      <c r="A19" s="79" t="s">
        <v>64</v>
      </c>
      <c r="B19" s="38">
        <v>1458982.98489</v>
      </c>
      <c r="C19" s="38">
        <v>1181608.11959</v>
      </c>
      <c r="D19" s="102">
        <v>-0.1901152159913041</v>
      </c>
      <c r="E19" s="40">
        <f t="shared" si="2"/>
        <v>1.771557665113371E-2</v>
      </c>
      <c r="F19" s="79" t="s">
        <v>64</v>
      </c>
      <c r="G19" s="38">
        <f>+B19/'2013-14-15 Ortalama Parite'!$D$9</f>
        <v>1064329.5775386635</v>
      </c>
      <c r="H19" s="38">
        <f>+'2014-2015 Ocak-Haziran'!C19/'2013-14-15 Ortalama Parite'!$E$9</f>
        <v>1057935.4638642671</v>
      </c>
      <c r="I19" s="39">
        <f t="shared" si="0"/>
        <v>-6.0076444452321631E-3</v>
      </c>
      <c r="J19" s="40">
        <f t="shared" si="1"/>
        <v>1.771557665113371E-2</v>
      </c>
      <c r="K19" s="12"/>
      <c r="L19" s="65"/>
    </row>
    <row r="20" spans="1:12" x14ac:dyDescent="0.3">
      <c r="A20" s="75" t="s">
        <v>22</v>
      </c>
      <c r="B20" s="74">
        <v>1213405.0344400001</v>
      </c>
      <c r="C20" s="74">
        <v>1125035.53929</v>
      </c>
      <c r="D20" s="101">
        <v>-7.2827697794070501E-2</v>
      </c>
      <c r="E20" s="73">
        <f t="shared" si="2"/>
        <v>1.6867397067698874E-2</v>
      </c>
      <c r="F20" s="75" t="s">
        <v>22</v>
      </c>
      <c r="G20" s="74">
        <f>+B20/'2013-14-15 Ortalama Parite'!$D$9</f>
        <v>885180.21187627665</v>
      </c>
      <c r="H20" s="74">
        <f>+'2014-2015 Ocak-Haziran'!C20/'2013-14-15 Ortalama Parite'!$E$9</f>
        <v>1007284.0355358581</v>
      </c>
      <c r="I20" s="72">
        <f t="shared" si="0"/>
        <v>0.13794233312193405</v>
      </c>
      <c r="J20" s="73">
        <f t="shared" si="1"/>
        <v>1.6867397067698874E-2</v>
      </c>
      <c r="L20" s="65" t="s">
        <v>62</v>
      </c>
    </row>
    <row r="21" spans="1:12" x14ac:dyDescent="0.3">
      <c r="A21" s="94" t="s">
        <v>68</v>
      </c>
      <c r="B21" s="95">
        <v>1337808.79293</v>
      </c>
      <c r="C21" s="96">
        <v>1053150.71165</v>
      </c>
      <c r="D21" s="106">
        <v>-0.21277934693234934</v>
      </c>
      <c r="E21" s="97">
        <f t="shared" si="2"/>
        <v>1.5789644509133321E-2</v>
      </c>
      <c r="F21" s="94" t="s">
        <v>68</v>
      </c>
      <c r="G21" s="95">
        <f>+B21/'2013-14-15 Ortalama Parite'!$D$9</f>
        <v>975932.88074846799</v>
      </c>
      <c r="H21" s="96">
        <f>+'2014-2015 Ocak-Haziran'!C21/'2013-14-15 Ortalama Parite'!$E$9</f>
        <v>942923.01159459213</v>
      </c>
      <c r="I21" s="98">
        <f t="shared" si="0"/>
        <v>-3.3823913309038001E-2</v>
      </c>
      <c r="J21" s="97">
        <f t="shared" si="1"/>
        <v>1.5789644509133321E-2</v>
      </c>
    </row>
    <row r="22" spans="1:12" s="12" customFormat="1" x14ac:dyDescent="0.3">
      <c r="A22" s="27" t="s">
        <v>23</v>
      </c>
      <c r="B22" s="28">
        <v>1062262.0551100001</v>
      </c>
      <c r="C22" s="62">
        <v>953997.07649999997</v>
      </c>
      <c r="D22" s="104">
        <v>-0.10191927508771736</v>
      </c>
      <c r="E22" s="30">
        <f t="shared" si="2"/>
        <v>1.4303057040228762E-2</v>
      </c>
      <c r="F22" s="27" t="s">
        <v>23</v>
      </c>
      <c r="G22" s="28">
        <f>+B22/'2013-14-15 Ortalama Parite'!$D$9</f>
        <v>774921.25409250078</v>
      </c>
      <c r="H22" s="62">
        <f>+'2014-2015 Ocak-Haziran'!C22/'2013-14-15 Ortalama Parite'!$E$9</f>
        <v>854147.26161697553</v>
      </c>
      <c r="I22" s="29">
        <f t="shared" si="0"/>
        <v>0.1022374945919573</v>
      </c>
      <c r="J22" s="30">
        <f t="shared" si="1"/>
        <v>1.4303057040228764E-2</v>
      </c>
      <c r="K22"/>
      <c r="L22" s="64"/>
    </row>
    <row r="23" spans="1:12" x14ac:dyDescent="0.3">
      <c r="A23" s="77" t="s">
        <v>24</v>
      </c>
      <c r="B23" s="31">
        <v>1048350.23503</v>
      </c>
      <c r="C23" s="31">
        <v>928376.36627</v>
      </c>
      <c r="D23" s="103">
        <v>-0.11444063706111229</v>
      </c>
      <c r="E23" s="23">
        <f t="shared" si="2"/>
        <v>1.391893167039503E-2</v>
      </c>
      <c r="F23" s="77" t="s">
        <v>24</v>
      </c>
      <c r="G23" s="31">
        <f>+B23/'2013-14-15 Ortalama Parite'!$D$9</f>
        <v>764772.56713597896</v>
      </c>
      <c r="H23" s="31">
        <f>+'2014-2015 Ocak-Haziran'!C23/'2013-14-15 Ortalama Parite'!$E$9</f>
        <v>831208.13525830419</v>
      </c>
      <c r="I23" s="22">
        <f t="shared" si="0"/>
        <v>8.6869706076307063E-2</v>
      </c>
      <c r="J23" s="23">
        <f t="shared" si="1"/>
        <v>1.391893167039503E-2</v>
      </c>
    </row>
    <row r="24" spans="1:12" x14ac:dyDescent="0.3">
      <c r="A24" s="75" t="s">
        <v>26</v>
      </c>
      <c r="B24" s="74">
        <v>1013637.54456</v>
      </c>
      <c r="C24" s="74">
        <v>802881.51948000002</v>
      </c>
      <c r="D24" s="101">
        <v>-0.20792049999636208</v>
      </c>
      <c r="E24" s="73">
        <f t="shared" si="2"/>
        <v>1.2037416521022202E-2</v>
      </c>
      <c r="F24" s="75" t="s">
        <v>26</v>
      </c>
      <c r="G24" s="74">
        <f>+B24/'2013-14-15 Ortalama Parite'!$D$9</f>
        <v>739449.62398599356</v>
      </c>
      <c r="H24" s="74">
        <f>+'2014-2015 Ocak-Haziran'!C24/'2013-14-15 Ortalama Parite'!$E$9</f>
        <v>718848.16857373086</v>
      </c>
      <c r="I24" s="72">
        <f t="shared" si="0"/>
        <v>-2.7860525915492151E-2</v>
      </c>
      <c r="J24" s="73">
        <f t="shared" si="1"/>
        <v>1.2037416521022202E-2</v>
      </c>
      <c r="K24" s="12"/>
      <c r="L24" s="65" t="s">
        <v>62</v>
      </c>
    </row>
    <row r="25" spans="1:12" s="12" customFormat="1" x14ac:dyDescent="0.3">
      <c r="A25" s="77" t="s">
        <v>25</v>
      </c>
      <c r="B25" s="31">
        <v>1281292.88628</v>
      </c>
      <c r="C25" s="31">
        <v>792749.44967999996</v>
      </c>
      <c r="D25" s="103">
        <v>-0.3812894318163248</v>
      </c>
      <c r="E25" s="23">
        <f t="shared" si="2"/>
        <v>1.1885508747031261E-2</v>
      </c>
      <c r="F25" s="77" t="s">
        <v>25</v>
      </c>
      <c r="G25" s="31">
        <f>+B25/'2013-14-15 Ortalama Parite'!$D$9</f>
        <v>934704.46912751673</v>
      </c>
      <c r="H25" s="31">
        <f>+'2014-2015 Ocak-Haziran'!C25/'2013-14-15 Ortalama Parite'!$E$9</f>
        <v>709776.56878861133</v>
      </c>
      <c r="I25" s="22">
        <f t="shared" si="0"/>
        <v>-0.24064065998193029</v>
      </c>
      <c r="J25" s="23">
        <f t="shared" si="1"/>
        <v>1.1885508747031263E-2</v>
      </c>
      <c r="K25"/>
      <c r="L25" s="64"/>
    </row>
    <row r="26" spans="1:12" s="12" customFormat="1" x14ac:dyDescent="0.3">
      <c r="A26" s="75" t="s">
        <v>28</v>
      </c>
      <c r="B26" s="74">
        <v>747915.56819000002</v>
      </c>
      <c r="C26" s="74">
        <v>663518.70869</v>
      </c>
      <c r="D26" s="101">
        <v>-0.11284276339406252</v>
      </c>
      <c r="E26" s="73">
        <f t="shared" si="2"/>
        <v>9.9479822018637004E-3</v>
      </c>
      <c r="F26" s="75" t="s">
        <v>28</v>
      </c>
      <c r="G26" s="74">
        <f>+B26/'2013-14-15 Ortalama Parite'!$D$9</f>
        <v>545605.17084184417</v>
      </c>
      <c r="H26" s="74">
        <f>+'2014-2015 Ocak-Haziran'!C26/'2013-14-15 Ortalama Parite'!$E$9</f>
        <v>594071.72413823975</v>
      </c>
      <c r="I26" s="72">
        <f t="shared" si="0"/>
        <v>8.883081738689147E-2</v>
      </c>
      <c r="J26" s="73">
        <f t="shared" si="1"/>
        <v>9.9479822018637004E-3</v>
      </c>
      <c r="K26"/>
      <c r="L26" s="65" t="s">
        <v>62</v>
      </c>
    </row>
    <row r="27" spans="1:12" s="12" customFormat="1" x14ac:dyDescent="0.3">
      <c r="A27" s="79" t="s">
        <v>29</v>
      </c>
      <c r="B27" s="38">
        <v>676927.37461000006</v>
      </c>
      <c r="C27" s="38">
        <v>660902.13812999998</v>
      </c>
      <c r="D27" s="102">
        <v>-2.3673494500400016E-2</v>
      </c>
      <c r="E27" s="40">
        <f t="shared" si="2"/>
        <v>9.9087525659545764E-3</v>
      </c>
      <c r="F27" s="79" t="s">
        <v>29</v>
      </c>
      <c r="G27" s="38">
        <f>+B27/'2013-14-15 Ortalama Parite'!$D$9</f>
        <v>493819.2111248906</v>
      </c>
      <c r="H27" s="38">
        <f>+'2014-2015 Ocak-Haziran'!C27/'2013-14-15 Ortalama Parite'!$E$9</f>
        <v>591729.01614289545</v>
      </c>
      <c r="I27" s="39">
        <f t="shared" si="0"/>
        <v>0.19827054681605483</v>
      </c>
      <c r="J27" s="40">
        <f t="shared" si="1"/>
        <v>9.9087525659545747E-3</v>
      </c>
      <c r="L27" s="65"/>
    </row>
    <row r="28" spans="1:12" x14ac:dyDescent="0.3">
      <c r="A28" s="78" t="s">
        <v>31</v>
      </c>
      <c r="B28" s="62">
        <v>767329.13526000001</v>
      </c>
      <c r="C28" s="62">
        <v>647866.41856999998</v>
      </c>
      <c r="D28" s="105">
        <v>-0.15568640782748533</v>
      </c>
      <c r="E28" s="61">
        <f t="shared" si="2"/>
        <v>9.7133110441512266E-3</v>
      </c>
      <c r="F28" s="78" t="s">
        <v>31</v>
      </c>
      <c r="G28" s="62">
        <f>+B28/'2013-14-15 Ortalama Parite'!$D$9</f>
        <v>559767.38784651295</v>
      </c>
      <c r="H28" s="62">
        <f>+'2014-2015 Ocak-Haziran'!C28/'2013-14-15 Ortalama Parite'!$E$9</f>
        <v>580057.67621989432</v>
      </c>
      <c r="I28" s="63">
        <f t="shared" si="0"/>
        <v>3.6247714343345949E-2</v>
      </c>
      <c r="J28" s="61">
        <f t="shared" si="1"/>
        <v>9.7133110441512266E-3</v>
      </c>
      <c r="K28" s="12"/>
      <c r="L28" s="65"/>
    </row>
    <row r="29" spans="1:12" x14ac:dyDescent="0.3">
      <c r="A29" s="76" t="s">
        <v>32</v>
      </c>
      <c r="B29" s="71">
        <v>650126.13130000001</v>
      </c>
      <c r="C29" s="71">
        <v>592924.64818000002</v>
      </c>
      <c r="D29" s="100">
        <v>-8.798520835582968E-2</v>
      </c>
      <c r="E29" s="70">
        <f t="shared" si="2"/>
        <v>8.8895818156903041E-3</v>
      </c>
      <c r="F29" s="76" t="s">
        <v>32</v>
      </c>
      <c r="G29" s="71">
        <f>+B29/'2013-14-15 Ortalama Parite'!$D$9</f>
        <v>474267.67675809748</v>
      </c>
      <c r="H29" s="71">
        <f>+'2014-2015 Ocak-Haziran'!C29/'2013-14-15 Ortalama Parite'!$E$9</f>
        <v>530866.36957650643</v>
      </c>
      <c r="I29" s="69">
        <f t="shared" si="0"/>
        <v>0.11933913187020195</v>
      </c>
      <c r="J29" s="70">
        <f t="shared" si="1"/>
        <v>8.8895818156903041E-3</v>
      </c>
      <c r="K29" s="12"/>
      <c r="L29" s="65" t="s">
        <v>62</v>
      </c>
    </row>
    <row r="30" spans="1:12" s="12" customFormat="1" x14ac:dyDescent="0.3">
      <c r="A30" s="27" t="s">
        <v>30</v>
      </c>
      <c r="B30" s="28">
        <v>640348.69406000001</v>
      </c>
      <c r="C30" s="28">
        <v>518582.32926000003</v>
      </c>
      <c r="D30" s="104">
        <v>-0.19015634127082426</v>
      </c>
      <c r="E30" s="30">
        <f t="shared" si="2"/>
        <v>7.7749846599875546E-3</v>
      </c>
      <c r="F30" s="27" t="s">
        <v>30</v>
      </c>
      <c r="G30" s="28">
        <f>+B30/'2013-14-15 Ortalama Parite'!$D$9</f>
        <v>467135.02630580682</v>
      </c>
      <c r="H30" s="28">
        <f>+'2014-2015 Ocak-Haziran'!C30/'2013-14-15 Ortalama Parite'!$E$9</f>
        <v>464305.0669352673</v>
      </c>
      <c r="I30" s="29">
        <f t="shared" si="0"/>
        <v>-6.0581185549698491E-3</v>
      </c>
      <c r="J30" s="30">
        <f t="shared" si="1"/>
        <v>7.7749846599875555E-3</v>
      </c>
      <c r="K30"/>
      <c r="L30" s="64"/>
    </row>
    <row r="31" spans="1:12" s="12" customFormat="1" x14ac:dyDescent="0.3">
      <c r="A31" s="77" t="s">
        <v>27</v>
      </c>
      <c r="B31" s="31">
        <v>812041.15364999999</v>
      </c>
      <c r="C31" s="31">
        <v>508749.24317999999</v>
      </c>
      <c r="D31" s="103">
        <v>-0.37349327568775248</v>
      </c>
      <c r="E31" s="23">
        <f>C31/$C$35</f>
        <v>7.627559479608902E-3</v>
      </c>
      <c r="F31" s="77" t="s">
        <v>27</v>
      </c>
      <c r="G31" s="31">
        <f>+B31/'2013-14-15 Ortalama Parite'!$D$9</f>
        <v>592384.85092646629</v>
      </c>
      <c r="H31" s="31">
        <f>+'2014-2015 Ocak-Haziran'!C31/'2013-14-15 Ortalama Parite'!$E$9</f>
        <v>455501.1578297072</v>
      </c>
      <c r="I31" s="22">
        <f t="shared" si="0"/>
        <v>-0.23107223772295737</v>
      </c>
      <c r="J31" s="23">
        <f t="shared" si="1"/>
        <v>7.627559479608902E-3</v>
      </c>
      <c r="K31"/>
      <c r="L31" s="64"/>
    </row>
    <row r="32" spans="1:12" ht="15" thickBot="1" x14ac:dyDescent="0.35">
      <c r="A32" s="75" t="s">
        <v>33</v>
      </c>
      <c r="B32" s="74">
        <v>547542.34369000001</v>
      </c>
      <c r="C32" s="74">
        <v>496182.29064999998</v>
      </c>
      <c r="D32" s="101">
        <v>-9.3801061473847147E-2</v>
      </c>
      <c r="E32" s="73">
        <f>C32/$C$35</f>
        <v>7.4391460732304631E-3</v>
      </c>
      <c r="F32" s="75" t="s">
        <v>33</v>
      </c>
      <c r="G32" s="74">
        <f>+B32/'2013-14-15 Ortalama Parite'!$D$9</f>
        <v>399432.69892763352</v>
      </c>
      <c r="H32" s="74">
        <f>+'2014-2015 Ocak-Haziran'!C32/'2013-14-15 Ortalama Parite'!$E$9</f>
        <v>444249.52157758077</v>
      </c>
      <c r="I32" s="72">
        <f t="shared" si="0"/>
        <v>0.11220118625808073</v>
      </c>
      <c r="J32" s="73">
        <f t="shared" si="1"/>
        <v>7.4391460732304631E-3</v>
      </c>
      <c r="K32" s="12"/>
      <c r="L32" s="65" t="s">
        <v>62</v>
      </c>
    </row>
    <row r="33" spans="1:12" x14ac:dyDescent="0.3">
      <c r="A33" s="85" t="s">
        <v>39</v>
      </c>
      <c r="B33" s="86">
        <f>SUM(B3,B4,B6,B8,B9,B15,B17,B18,B20,B24,B26,B29,B32)</f>
        <v>30657422.482190002</v>
      </c>
      <c r="C33" s="86">
        <f>SUM(C3,C4,C6,C8:C9,C15,C17:C18,C20,C24,C26,C29,C32)</f>
        <v>27001878.15783</v>
      </c>
      <c r="D33" s="87">
        <f t="shared" ref="D33:D34" si="3">IF(B33=0,"",(C33/B33-1))</f>
        <v>-0.11923847565735957</v>
      </c>
      <c r="E33" s="89">
        <f>C33/$C$35</f>
        <v>0.40483290043368353</v>
      </c>
      <c r="F33" s="88" t="s">
        <v>39</v>
      </c>
      <c r="G33" s="86">
        <f>+G3+G4+G6+G8+G9+G15+G17+G18+G20+G24+G26+G29+G32</f>
        <v>22364621.011227019</v>
      </c>
      <c r="H33" s="86">
        <f>+H3+H4+H6+H8+H9+H15+H17+H18+H20+H24+H26+H29+H32</f>
        <v>24175734.763926942</v>
      </c>
      <c r="I33" s="87">
        <f t="shared" si="0"/>
        <v>8.0981195781978377E-2</v>
      </c>
      <c r="J33" s="89">
        <f>H33/$H$35</f>
        <v>0.40483290043368353</v>
      </c>
      <c r="K33" s="12"/>
      <c r="L33" s="65"/>
    </row>
    <row r="34" spans="1:12" x14ac:dyDescent="0.3">
      <c r="A34" s="80" t="s">
        <v>38</v>
      </c>
      <c r="B34" s="21">
        <f>SUM(B3:B32)</f>
        <v>59204215.574700005</v>
      </c>
      <c r="C34" s="21">
        <f>SUM(C3:C32)</f>
        <v>52046916.058349997</v>
      </c>
      <c r="D34" s="22">
        <f t="shared" si="3"/>
        <v>-0.12089172108562773</v>
      </c>
      <c r="E34" s="23">
        <f>C34/$C$35</f>
        <v>0.78032734846706675</v>
      </c>
      <c r="F34" s="90" t="s">
        <v>38</v>
      </c>
      <c r="G34" s="21">
        <f>+B34/'2013-14-15 Ortalama Parite'!$D$9</f>
        <v>43189535.727093674</v>
      </c>
      <c r="H34" s="21">
        <f>+'2014-2015 Ocak-Haziran'!C34/'2013-14-15 Ortalama Parite'!$E$9</f>
        <v>46599441.363013692</v>
      </c>
      <c r="I34" s="22">
        <f t="shared" si="0"/>
        <v>7.8952125289481145E-2</v>
      </c>
      <c r="J34" s="23">
        <f>H34/$H$35</f>
        <v>0.78032734846706664</v>
      </c>
    </row>
    <row r="35" spans="1:12" s="12" customFormat="1" ht="15" thickBot="1" x14ac:dyDescent="0.35">
      <c r="A35" s="81" t="s">
        <v>60</v>
      </c>
      <c r="B35" s="82">
        <v>75987304.832440004</v>
      </c>
      <c r="C35" s="82">
        <v>66698823.462480001</v>
      </c>
      <c r="D35" s="83">
        <v>-0.12223727885127755</v>
      </c>
      <c r="E35" s="84">
        <f>C35/$C$35</f>
        <v>1</v>
      </c>
      <c r="F35" s="91" t="s">
        <v>59</v>
      </c>
      <c r="G35" s="82">
        <f>+B35/'2013-14-15 Ortalama Parite'!$D$9</f>
        <v>55432816.481208056</v>
      </c>
      <c r="H35" s="82">
        <f>+'2014-2015 Ocak-Haziran'!C35/'2013-14-15 Ortalama Parite'!$E$9</f>
        <v>59717811.31925866</v>
      </c>
      <c r="I35" s="83">
        <f>IF(G35=0,"",(H35/G35-1))</f>
        <v>7.7300687752411612E-2</v>
      </c>
      <c r="J35" s="84">
        <f>H35/$H$35</f>
        <v>1</v>
      </c>
      <c r="K35"/>
      <c r="L35" s="64"/>
    </row>
    <row r="39" spans="1:12" x14ac:dyDescent="0.3">
      <c r="B39" s="92"/>
      <c r="C39" s="92"/>
      <c r="D39" s="93"/>
    </row>
  </sheetData>
  <autoFilter ref="A2:L33">
    <sortState ref="A3:M35">
      <sortCondition descending="1" ref="C2:C35"/>
    </sortState>
  </autoFilter>
  <mergeCells count="2">
    <mergeCell ref="A1:E1"/>
    <mergeCell ref="F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2013-14-15 Ortalama Parite</vt:lpstr>
      <vt:lpstr>2013-2014</vt:lpstr>
      <vt:lpstr>2014-2015 Ocak-Haziran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gokhanezgin</dc:creator>
  <cp:lastModifiedBy>Metin TABALU</cp:lastModifiedBy>
  <dcterms:created xsi:type="dcterms:W3CDTF">2015-03-28T13:58:03Z</dcterms:created>
  <dcterms:modified xsi:type="dcterms:W3CDTF">2015-07-01T05:14:56Z</dcterms:modified>
</cp:coreProperties>
</file>