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<sst xmlns="http://schemas.openxmlformats.org/spreadsheetml/2006/main" count="446" uniqueCount="234">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</sst>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b/>
      <sz val="9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b/>
      <sz val="10.75"/>
      <color indexed="8"/>
      <name val="Arial Tur"/>
      <family val="0"/>
    </font>
    <font>
      <sz val="8.05"/>
      <color indexed="8"/>
      <name val="Arial Tur"/>
      <family val="0"/>
    </font>
    <font>
      <b/>
      <sz val="12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b/>
      <sz val="11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b/>
      <sz val="9.75"/>
      <color indexed="8"/>
      <name val="Arial Tur"/>
      <family val="0"/>
    </font>
    <font>
      <sz val="8.95"/>
      <color indexed="8"/>
      <name val="Arial Tur"/>
      <family val="0"/>
    </font>
    <font>
      <b/>
      <sz val="11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9" fillId="9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2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35" borderId="13" applyNumberFormat="0" applyAlignment="0" applyProtection="0"/>
    <xf numFmtId="0" fontId="52" fillId="33" borderId="9" applyNumberFormat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100" fillId="38" borderId="14" applyNumberFormat="0" applyAlignment="0" applyProtection="0"/>
    <xf numFmtId="0" fontId="53" fillId="34" borderId="10" applyNumberFormat="0" applyAlignment="0" applyProtection="0"/>
    <xf numFmtId="0" fontId="101" fillId="39" borderId="0" applyNumberFormat="0" applyBorder="0" applyAlignment="0" applyProtection="0"/>
    <xf numFmtId="0" fontId="54" fillId="37" borderId="0" applyNumberFormat="0" applyBorder="0" applyAlignment="0" applyProtection="0"/>
    <xf numFmtId="0" fontId="102" fillId="40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9" fillId="41" borderId="15" applyNumberFormat="0" applyFont="0" applyAlignment="0" applyProtection="0"/>
    <xf numFmtId="0" fontId="89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3" fillId="42" borderId="0" applyNumberFormat="0" applyBorder="0" applyAlignment="0" applyProtection="0"/>
    <xf numFmtId="0" fontId="55" fillId="16" borderId="0" applyNumberFormat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43" borderId="0" applyNumberFormat="0" applyBorder="0" applyAlignment="0" applyProtection="0"/>
    <xf numFmtId="0" fontId="12" fillId="22" borderId="0" applyNumberFormat="0" applyBorder="0" applyAlignment="0" applyProtection="0"/>
    <xf numFmtId="0" fontId="90" fillId="44" borderId="0" applyNumberFormat="0" applyBorder="0" applyAlignment="0" applyProtection="0"/>
    <xf numFmtId="0" fontId="12" fillId="28" borderId="0" applyNumberFormat="0" applyBorder="0" applyAlignment="0" applyProtection="0"/>
    <xf numFmtId="0" fontId="90" fillId="45" borderId="0" applyNumberFormat="0" applyBorder="0" applyAlignment="0" applyProtection="0"/>
    <xf numFmtId="0" fontId="12" fillId="29" borderId="0" applyNumberFormat="0" applyBorder="0" applyAlignment="0" applyProtection="0"/>
    <xf numFmtId="0" fontId="90" fillId="46" borderId="0" applyNumberFormat="0" applyBorder="0" applyAlignment="0" applyProtection="0"/>
    <xf numFmtId="0" fontId="12" fillId="30" borderId="0" applyNumberFormat="0" applyBorder="0" applyAlignment="0" applyProtection="0"/>
    <xf numFmtId="0" fontId="90" fillId="47" borderId="0" applyNumberFormat="0" applyBorder="0" applyAlignment="0" applyProtection="0"/>
    <xf numFmtId="0" fontId="12" fillId="22" borderId="0" applyNumberFormat="0" applyBorder="0" applyAlignment="0" applyProtection="0"/>
    <xf numFmtId="0" fontId="90" fillId="48" borderId="0" applyNumberFormat="0" applyBorder="0" applyAlignment="0" applyProtection="0"/>
    <xf numFmtId="0" fontId="12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300" applyFont="1" applyFill="1" applyBorder="1">
      <alignment/>
      <protection/>
    </xf>
    <xf numFmtId="0" fontId="14" fillId="0" borderId="0" xfId="300" applyFont="1" applyFill="1" applyBorder="1">
      <alignment/>
      <protection/>
    </xf>
    <xf numFmtId="0" fontId="13" fillId="0" borderId="0" xfId="300" applyFont="1" applyFill="1">
      <alignment/>
      <protection/>
    </xf>
    <xf numFmtId="0" fontId="13" fillId="0" borderId="19" xfId="300" applyFont="1" applyFill="1" applyBorder="1" applyAlignment="1">
      <alignment wrapText="1"/>
      <protection/>
    </xf>
    <xf numFmtId="0" fontId="16" fillId="0" borderId="19" xfId="300" applyFont="1" applyFill="1" applyBorder="1" applyAlignment="1">
      <alignment wrapText="1"/>
      <protection/>
    </xf>
    <xf numFmtId="0" fontId="17" fillId="0" borderId="19" xfId="300" applyFont="1" applyFill="1" applyBorder="1" applyAlignment="1">
      <alignment horizontal="center"/>
      <protection/>
    </xf>
    <xf numFmtId="1" fontId="17" fillId="0" borderId="19" xfId="300" applyNumberFormat="1" applyFont="1" applyFill="1" applyBorder="1" applyAlignment="1">
      <alignment horizontal="center"/>
      <protection/>
    </xf>
    <xf numFmtId="2" fontId="18" fillId="0" borderId="19" xfId="300" applyNumberFormat="1" applyFont="1" applyFill="1" applyBorder="1" applyAlignment="1">
      <alignment horizontal="center" wrapText="1"/>
      <protection/>
    </xf>
    <xf numFmtId="3" fontId="17" fillId="0" borderId="19" xfId="300" applyNumberFormat="1" applyFont="1" applyFill="1" applyBorder="1" applyAlignment="1">
      <alignment horizontal="center"/>
      <protection/>
    </xf>
    <xf numFmtId="0" fontId="17" fillId="0" borderId="19" xfId="300" applyFont="1" applyFill="1" applyBorder="1">
      <alignment/>
      <protection/>
    </xf>
    <xf numFmtId="165" fontId="17" fillId="0" borderId="19" xfId="300" applyNumberFormat="1" applyFont="1" applyFill="1" applyBorder="1" applyAlignment="1">
      <alignment horizontal="center"/>
      <protection/>
    </xf>
    <xf numFmtId="0" fontId="13" fillId="0" borderId="19" xfId="300" applyFont="1" applyFill="1" applyBorder="1">
      <alignment/>
      <protection/>
    </xf>
    <xf numFmtId="3" fontId="20" fillId="0" borderId="19" xfId="300" applyNumberFormat="1" applyFont="1" applyFill="1" applyBorder="1" applyAlignment="1">
      <alignment horizontal="center"/>
      <protection/>
    </xf>
    <xf numFmtId="165" fontId="20" fillId="0" borderId="19" xfId="300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/>
    </xf>
    <xf numFmtId="3" fontId="22" fillId="0" borderId="19" xfId="300" applyNumberFormat="1" applyFont="1" applyFill="1" applyBorder="1" applyAlignment="1">
      <alignment horizontal="center"/>
      <protection/>
    </xf>
    <xf numFmtId="165" fontId="22" fillId="0" borderId="19" xfId="300" applyNumberFormat="1" applyFont="1" applyFill="1" applyBorder="1" applyAlignment="1">
      <alignment horizontal="center"/>
      <protection/>
    </xf>
    <xf numFmtId="0" fontId="24" fillId="0" borderId="19" xfId="300" applyFont="1" applyFill="1" applyBorder="1">
      <alignment/>
      <protection/>
    </xf>
    <xf numFmtId="0" fontId="26" fillId="0" borderId="0" xfId="300" applyFont="1" applyFill="1" applyBorder="1">
      <alignment/>
      <protection/>
    </xf>
    <xf numFmtId="167" fontId="13" fillId="0" borderId="0" xfId="39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300" applyFont="1" applyFill="1" applyBorder="1">
      <alignment/>
      <protection/>
    </xf>
    <xf numFmtId="43" fontId="13" fillId="0" borderId="0" xfId="37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49" fontId="39" fillId="37" borderId="20" xfId="0" applyNumberFormat="1" applyFont="1" applyFill="1" applyBorder="1" applyAlignment="1">
      <alignment horizontal="center"/>
    </xf>
    <xf numFmtId="49" fontId="39" fillId="37" borderId="21" xfId="0" applyNumberFormat="1" applyFont="1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7" borderId="23" xfId="0" applyFont="1" applyFill="1" applyBorder="1" applyAlignment="1">
      <alignment/>
    </xf>
    <xf numFmtId="3" fontId="41" fillId="37" borderId="24" xfId="0" applyNumberFormat="1" applyFont="1" applyFill="1" applyBorder="1" applyAlignment="1">
      <alignment/>
    </xf>
    <xf numFmtId="3" fontId="41" fillId="37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37" borderId="23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1" fillId="37" borderId="26" xfId="0" applyNumberFormat="1" applyFont="1" applyFill="1" applyBorder="1" applyAlignment="1">
      <alignment/>
    </xf>
    <xf numFmtId="3" fontId="44" fillId="37" borderId="0" xfId="0" applyNumberFormat="1" applyFont="1" applyFill="1" applyBorder="1" applyAlignment="1">
      <alignment/>
    </xf>
    <xf numFmtId="3" fontId="41" fillId="37" borderId="0" xfId="0" applyNumberFormat="1" applyFont="1" applyFill="1" applyBorder="1" applyAlignment="1">
      <alignment/>
    </xf>
    <xf numFmtId="0" fontId="45" fillId="37" borderId="27" xfId="0" applyFont="1" applyFill="1" applyBorder="1" applyAlignment="1">
      <alignment horizontal="center"/>
    </xf>
    <xf numFmtId="3" fontId="45" fillId="37" borderId="28" xfId="0" applyNumberFormat="1" applyFont="1" applyFill="1" applyBorder="1" applyAlignment="1">
      <alignment/>
    </xf>
    <xf numFmtId="3" fontId="45" fillId="37" borderId="2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37" borderId="30" xfId="0" applyFont="1" applyFill="1" applyBorder="1" applyAlignment="1">
      <alignment horizontal="center"/>
    </xf>
    <xf numFmtId="3" fontId="45" fillId="37" borderId="31" xfId="0" applyNumberFormat="1" applyFont="1" applyFill="1" applyBorder="1" applyAlignment="1">
      <alignment/>
    </xf>
    <xf numFmtId="3" fontId="45" fillId="37" borderId="32" xfId="0" applyNumberFormat="1" applyFont="1" applyFill="1" applyBorder="1" applyAlignment="1">
      <alignment/>
    </xf>
    <xf numFmtId="0" fontId="27" fillId="0" borderId="0" xfId="300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17" fillId="49" borderId="19" xfId="300" applyNumberFormat="1" applyFont="1" applyFill="1" applyBorder="1" applyAlignment="1">
      <alignment horizontal="center"/>
      <protection/>
    </xf>
    <xf numFmtId="0" fontId="19" fillId="49" borderId="19" xfId="300" applyFont="1" applyFill="1" applyBorder="1">
      <alignment/>
      <protection/>
    </xf>
    <xf numFmtId="3" fontId="17" fillId="49" borderId="19" xfId="300" applyNumberFormat="1" applyFont="1" applyFill="1" applyBorder="1" applyAlignment="1">
      <alignment horizontal="center"/>
      <protection/>
    </xf>
    <xf numFmtId="0" fontId="17" fillId="49" borderId="19" xfId="300" applyFont="1" applyFill="1" applyBorder="1">
      <alignment/>
      <protection/>
    </xf>
    <xf numFmtId="0" fontId="18" fillId="49" borderId="19" xfId="300" applyFont="1" applyFill="1" applyBorder="1">
      <alignment/>
      <protection/>
    </xf>
    <xf numFmtId="3" fontId="21" fillId="49" borderId="19" xfId="300" applyNumberFormat="1" applyFont="1" applyFill="1" applyBorder="1" applyAlignment="1">
      <alignment horizontal="center"/>
      <protection/>
    </xf>
    <xf numFmtId="165" fontId="21" fillId="49" borderId="19" xfId="300" applyNumberFormat="1" applyFont="1" applyFill="1" applyBorder="1" applyAlignment="1">
      <alignment horizontal="center"/>
      <protection/>
    </xf>
    <xf numFmtId="3" fontId="23" fillId="49" borderId="19" xfId="300" applyNumberFormat="1" applyFont="1" applyFill="1" applyBorder="1" applyAlignment="1">
      <alignment horizontal="center"/>
      <protection/>
    </xf>
    <xf numFmtId="166" fontId="23" fillId="49" borderId="19" xfId="300" applyNumberFormat="1" applyFont="1" applyFill="1" applyBorder="1" applyAlignment="1">
      <alignment horizontal="center"/>
      <protection/>
    </xf>
    <xf numFmtId="3" fontId="24" fillId="49" borderId="19" xfId="300" applyNumberFormat="1" applyFont="1" applyFill="1" applyBorder="1" applyAlignment="1">
      <alignment horizontal="center"/>
      <protection/>
    </xf>
    <xf numFmtId="165" fontId="24" fillId="49" borderId="19" xfId="300" applyNumberFormat="1" applyFont="1" applyFill="1" applyBorder="1" applyAlignment="1">
      <alignment horizontal="center"/>
      <protection/>
    </xf>
    <xf numFmtId="3" fontId="25" fillId="49" borderId="19" xfId="300" applyNumberFormat="1" applyFont="1" applyFill="1" applyBorder="1" applyAlignment="1">
      <alignment horizontal="center"/>
      <protection/>
    </xf>
    <xf numFmtId="165" fontId="25" fillId="49" borderId="19" xfId="300" applyNumberFormat="1" applyFont="1" applyFill="1" applyBorder="1" applyAlignment="1">
      <alignment horizontal="center"/>
      <protection/>
    </xf>
    <xf numFmtId="49" fontId="35" fillId="50" borderId="19" xfId="0" applyNumberFormat="1" applyFont="1" applyFill="1" applyBorder="1" applyAlignment="1">
      <alignment horizontal="left"/>
    </xf>
    <xf numFmtId="3" fontId="35" fillId="50" borderId="19" xfId="0" applyNumberFormat="1" applyFont="1" applyFill="1" applyBorder="1" applyAlignment="1">
      <alignment horizontal="right"/>
    </xf>
    <xf numFmtId="49" fontId="35" fillId="50" borderId="19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67" fontId="37" fillId="0" borderId="19" xfId="394" applyNumberFormat="1" applyFont="1" applyFill="1" applyBorder="1" applyAlignment="1">
      <alignment/>
    </xf>
    <xf numFmtId="49" fontId="36" fillId="0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36" fillId="0" borderId="0" xfId="0" applyNumberFormat="1" applyFont="1" applyFill="1" applyBorder="1" applyAlignment="1">
      <alignment/>
    </xf>
    <xf numFmtId="167" fontId="37" fillId="0" borderId="19" xfId="39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9" fillId="13" borderId="19" xfId="0" applyFont="1" applyFill="1" applyBorder="1" applyAlignment="1">
      <alignment/>
    </xf>
    <xf numFmtId="3" fontId="17" fillId="13" borderId="19" xfId="0" applyNumberFormat="1" applyFont="1" applyFill="1" applyBorder="1" applyAlignment="1">
      <alignment horizontal="center"/>
    </xf>
    <xf numFmtId="4" fontId="17" fillId="13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27" fillId="13" borderId="19" xfId="300" applyFont="1" applyFill="1" applyBorder="1">
      <alignment/>
      <protection/>
    </xf>
    <xf numFmtId="0" fontId="21" fillId="0" borderId="19" xfId="0" applyFont="1" applyFill="1" applyBorder="1" applyAlignment="1">
      <alignment/>
    </xf>
    <xf numFmtId="3" fontId="21" fillId="49" borderId="19" xfId="0" applyNumberFormat="1" applyFont="1" applyFill="1" applyBorder="1" applyAlignment="1">
      <alignment horizontal="center"/>
    </xf>
    <xf numFmtId="2" fontId="21" fillId="49" borderId="19" xfId="0" applyNumberFormat="1" applyFont="1" applyFill="1" applyBorder="1" applyAlignment="1">
      <alignment horizontal="center"/>
    </xf>
    <xf numFmtId="1" fontId="21" fillId="49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2" fontId="20" fillId="51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19" xfId="0" applyFont="1" applyBorder="1" applyAlignment="1">
      <alignment wrapText="1"/>
    </xf>
    <xf numFmtId="1" fontId="18" fillId="0" borderId="19" xfId="300" applyNumberFormat="1" applyFont="1" applyFill="1" applyBorder="1" applyAlignment="1">
      <alignment horizontal="center" wrapText="1"/>
      <protection/>
    </xf>
    <xf numFmtId="0" fontId="22" fillId="0" borderId="19" xfId="0" applyFont="1" applyBorder="1" applyAlignment="1">
      <alignment/>
    </xf>
    <xf numFmtId="168" fontId="30" fillId="0" borderId="19" xfId="371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58" fillId="52" borderId="34" xfId="0" applyNumberFormat="1" applyFont="1" applyFill="1" applyBorder="1" applyAlignment="1">
      <alignment/>
    </xf>
    <xf numFmtId="49" fontId="58" fillId="52" borderId="19" xfId="0" applyNumberFormat="1" applyFont="1" applyFill="1" applyBorder="1" applyAlignment="1">
      <alignment/>
    </xf>
    <xf numFmtId="4" fontId="59" fillId="52" borderId="19" xfId="0" applyNumberFormat="1" applyFont="1" applyFill="1" applyBorder="1" applyAlignment="1">
      <alignment/>
    </xf>
    <xf numFmtId="4" fontId="59" fillId="52" borderId="35" xfId="0" applyNumberFormat="1" applyFont="1" applyFill="1" applyBorder="1" applyAlignment="1">
      <alignment/>
    </xf>
    <xf numFmtId="0" fontId="33" fillId="0" borderId="0" xfId="300" applyFont="1" applyFill="1" applyBorder="1">
      <alignment/>
      <protection/>
    </xf>
    <xf numFmtId="3" fontId="18" fillId="49" borderId="19" xfId="0" applyNumberFormat="1" applyFont="1" applyFill="1" applyBorder="1" applyAlignment="1">
      <alignment horizontal="center"/>
    </xf>
    <xf numFmtId="2" fontId="18" fillId="49" borderId="19" xfId="0" applyNumberFormat="1" applyFont="1" applyFill="1" applyBorder="1" applyAlignment="1">
      <alignment horizontal="center"/>
    </xf>
    <xf numFmtId="1" fontId="18" fillId="49" borderId="19" xfId="0" applyNumberFormat="1" applyFont="1" applyFill="1" applyBorder="1" applyAlignment="1">
      <alignment horizontal="center"/>
    </xf>
    <xf numFmtId="49" fontId="57" fillId="23" borderId="19" xfId="0" applyNumberFormat="1" applyFont="1" applyFill="1" applyBorder="1" applyAlignment="1">
      <alignment horizontal="center"/>
    </xf>
    <xf numFmtId="0" fontId="57" fillId="23" borderId="19" xfId="0" applyFont="1" applyFill="1" applyBorder="1" applyAlignment="1">
      <alignment horizontal="center"/>
    </xf>
    <xf numFmtId="3" fontId="59" fillId="52" borderId="19" xfId="0" applyNumberFormat="1" applyFont="1" applyFill="1" applyBorder="1" applyAlignment="1">
      <alignment/>
    </xf>
    <xf numFmtId="4" fontId="59" fillId="52" borderId="36" xfId="0" applyNumberFormat="1" applyFont="1" applyFill="1" applyBorder="1" applyAlignment="1">
      <alignment/>
    </xf>
    <xf numFmtId="167" fontId="37" fillId="0" borderId="0" xfId="394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9" fontId="13" fillId="0" borderId="0" xfId="392" applyFont="1" applyFill="1" applyBorder="1" applyAlignment="1">
      <alignment/>
    </xf>
    <xf numFmtId="3" fontId="0" fillId="0" borderId="0" xfId="0" applyNumberFormat="1" applyBorder="1" applyAlignment="1">
      <alignment/>
    </xf>
    <xf numFmtId="0" fontId="16" fillId="0" borderId="19" xfId="300" applyFont="1" applyFill="1" applyBorder="1" applyAlignment="1">
      <alignment horizontal="center" vertical="center"/>
      <protection/>
    </xf>
    <xf numFmtId="0" fontId="15" fillId="0" borderId="34" xfId="300" applyFont="1" applyFill="1" applyBorder="1" applyAlignment="1">
      <alignment horizontal="center" vertical="center"/>
      <protection/>
    </xf>
    <xf numFmtId="0" fontId="15" fillId="0" borderId="37" xfId="300" applyFont="1" applyFill="1" applyBorder="1" applyAlignment="1">
      <alignment horizontal="center" vertical="center"/>
      <protection/>
    </xf>
    <xf numFmtId="0" fontId="15" fillId="0" borderId="35" xfId="300" applyFont="1" applyFill="1" applyBorder="1" applyAlignment="1">
      <alignment horizontal="center" vertical="center"/>
      <protection/>
    </xf>
    <xf numFmtId="0" fontId="22" fillId="0" borderId="19" xfId="300" applyFont="1" applyFill="1" applyBorder="1" applyAlignment="1">
      <alignment horizontal="center"/>
      <protection/>
    </xf>
    <xf numFmtId="0" fontId="56" fillId="53" borderId="19" xfId="300" applyFont="1" applyFill="1" applyBorder="1" applyAlignment="1">
      <alignment horizontal="center"/>
      <protection/>
    </xf>
    <xf numFmtId="0" fontId="56" fillId="53" borderId="36" xfId="300" applyFont="1" applyFill="1" applyBorder="1" applyAlignment="1">
      <alignment horizontal="center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38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Kötü" xfId="269"/>
    <cellStyle name="Kötü 2" xfId="270"/>
    <cellStyle name="Linked Cell" xfId="271"/>
    <cellStyle name="Linked Cell 2" xfId="272"/>
    <cellStyle name="Linked Cell 2 2" xfId="273"/>
    <cellStyle name="Linked Cell 2 2 2" xfId="274"/>
    <cellStyle name="Linked Cell 2 3" xfId="275"/>
    <cellStyle name="Linked Cell 3" xfId="276"/>
    <cellStyle name="Neutral 2" xfId="277"/>
    <cellStyle name="Neutral 2 2" xfId="278"/>
    <cellStyle name="Neutral 2 2 2" xfId="279"/>
    <cellStyle name="Neutral 2 3" xfId="280"/>
    <cellStyle name="Neutral 3" xfId="281"/>
    <cellStyle name="Normal 2 2" xfId="282"/>
    <cellStyle name="Normal 2 2 2" xfId="283"/>
    <cellStyle name="Normal 2 3" xfId="284"/>
    <cellStyle name="Normal 2 3 2" xfId="285"/>
    <cellStyle name="Normal 2 3 2 2" xfId="286"/>
    <cellStyle name="Normal 2 3 3" xfId="287"/>
    <cellStyle name="Normal 3" xfId="288"/>
    <cellStyle name="Normal 3 2" xfId="289"/>
    <cellStyle name="Normal 4" xfId="290"/>
    <cellStyle name="Normal 4 2" xfId="291"/>
    <cellStyle name="Normal 4 2 2" xfId="292"/>
    <cellStyle name="Normal 4 2 2 2" xfId="293"/>
    <cellStyle name="Normal 4 2 3" xfId="294"/>
    <cellStyle name="Normal 4 3" xfId="295"/>
    <cellStyle name="Normal 4 4" xfId="296"/>
    <cellStyle name="Normal 5" xfId="297"/>
    <cellStyle name="Normal 5 2" xfId="298"/>
    <cellStyle name="Normal 5 3" xfId="299"/>
    <cellStyle name="Normal_MAYIS_2009_İHRACAT_RAKAMLARI" xfId="300"/>
    <cellStyle name="Not" xfId="301"/>
    <cellStyle name="Not 2" xfId="302"/>
    <cellStyle name="Not 3" xfId="303"/>
    <cellStyle name="Note 2" xfId="304"/>
    <cellStyle name="Note 2 2" xfId="305"/>
    <cellStyle name="Note 2 2 2" xfId="306"/>
    <cellStyle name="Note 2 2 2 2" xfId="307"/>
    <cellStyle name="Note 2 2 2 2 2" xfId="308"/>
    <cellStyle name="Note 2 2 2 3" xfId="309"/>
    <cellStyle name="Note 2 2 3" xfId="310"/>
    <cellStyle name="Note 2 2 3 2" xfId="311"/>
    <cellStyle name="Note 2 2 3 2 2" xfId="312"/>
    <cellStyle name="Note 2 2 3 2 2 2" xfId="313"/>
    <cellStyle name="Note 2 2 3 2 3" xfId="314"/>
    <cellStyle name="Note 2 2 3 3" xfId="315"/>
    <cellStyle name="Note 2 2 3 3 2" xfId="316"/>
    <cellStyle name="Note 2 2 3 3 2 2" xfId="317"/>
    <cellStyle name="Note 2 2 3 3 3" xfId="318"/>
    <cellStyle name="Note 2 2 3 4" xfId="319"/>
    <cellStyle name="Note 2 2 4" xfId="320"/>
    <cellStyle name="Note 2 2 4 2" xfId="321"/>
    <cellStyle name="Note 2 2 4 2 2" xfId="322"/>
    <cellStyle name="Note 2 2 4 3" xfId="323"/>
    <cellStyle name="Note 2 2 5" xfId="324"/>
    <cellStyle name="Note 2 2 6" xfId="325"/>
    <cellStyle name="Note 2 3" xfId="326"/>
    <cellStyle name="Note 2 3 2" xfId="327"/>
    <cellStyle name="Note 2 3 2 2" xfId="328"/>
    <cellStyle name="Note 2 3 2 2 2" xfId="329"/>
    <cellStyle name="Note 2 3 2 3" xfId="330"/>
    <cellStyle name="Note 2 3 3" xfId="331"/>
    <cellStyle name="Note 2 3 3 2" xfId="332"/>
    <cellStyle name="Note 2 3 3 2 2" xfId="333"/>
    <cellStyle name="Note 2 3 3 3" xfId="334"/>
    <cellStyle name="Note 2 3 4" xfId="335"/>
    <cellStyle name="Note 2 4" xfId="336"/>
    <cellStyle name="Note 2 4 2" xfId="337"/>
    <cellStyle name="Note 2 4 2 2" xfId="338"/>
    <cellStyle name="Note 2 4 3" xfId="339"/>
    <cellStyle name="Note 2 5" xfId="340"/>
    <cellStyle name="Note 3" xfId="341"/>
    <cellStyle name="Note 3 2" xfId="342"/>
    <cellStyle name="Nötr" xfId="343"/>
    <cellStyle name="Nötr 2" xfId="344"/>
    <cellStyle name="Output" xfId="345"/>
    <cellStyle name="Output 2" xfId="346"/>
    <cellStyle name="Output 2 2" xfId="347"/>
    <cellStyle name="Output 2 2 2" xfId="348"/>
    <cellStyle name="Output 2 3" xfId="349"/>
    <cellStyle name="Output 3" xfId="350"/>
    <cellStyle name="Currency" xfId="351"/>
    <cellStyle name="Currency [0]" xfId="352"/>
    <cellStyle name="Percent 2" xfId="353"/>
    <cellStyle name="Percent 2 2" xfId="354"/>
    <cellStyle name="Percent 2 2 2" xfId="355"/>
    <cellStyle name="Percent 2 3" xfId="356"/>
    <cellStyle name="Percent 3" xfId="357"/>
    <cellStyle name="Percent 3 2" xfId="358"/>
    <cellStyle name="Title" xfId="359"/>
    <cellStyle name="Title 2" xfId="360"/>
    <cellStyle name="Toplam" xfId="361"/>
    <cellStyle name="Toplam 2" xfId="362"/>
    <cellStyle name="Total" xfId="363"/>
    <cellStyle name="Total 2" xfId="364"/>
    <cellStyle name="Total 2 2" xfId="365"/>
    <cellStyle name="Total 2 2 2" xfId="366"/>
    <cellStyle name="Total 2 3" xfId="367"/>
    <cellStyle name="Total 3" xfId="368"/>
    <cellStyle name="Uyarı Metni" xfId="369"/>
    <cellStyle name="Uyarı Metni 2" xfId="370"/>
    <cellStyle name="Comma" xfId="371"/>
    <cellStyle name="Virgül 2" xfId="372"/>
    <cellStyle name="Virgül 3" xfId="373"/>
    <cellStyle name="Vurgu1" xfId="374"/>
    <cellStyle name="Vurgu1 2" xfId="375"/>
    <cellStyle name="Vurgu2" xfId="376"/>
    <cellStyle name="Vurgu2 2" xfId="377"/>
    <cellStyle name="Vurgu3" xfId="378"/>
    <cellStyle name="Vurgu3 2" xfId="379"/>
    <cellStyle name="Vurgu4" xfId="380"/>
    <cellStyle name="Vurgu4 2" xfId="381"/>
    <cellStyle name="Vurgu5" xfId="382"/>
    <cellStyle name="Vurgu5 2" xfId="383"/>
    <cellStyle name="Vurgu6" xfId="384"/>
    <cellStyle name="Vurgu6 2" xfId="385"/>
    <cellStyle name="Warning Text" xfId="386"/>
    <cellStyle name="Warning Text 2" xfId="387"/>
    <cellStyle name="Warning Text 2 2" xfId="388"/>
    <cellStyle name="Warning Text 2 2 2" xfId="389"/>
    <cellStyle name="Warning Text 2 3" xfId="390"/>
    <cellStyle name="Warning Text 3" xfId="391"/>
    <cellStyle name="Percent" xfId="392"/>
    <cellStyle name="Yüzde 2" xfId="393"/>
    <cellStyle name="Yüzde 3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49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63049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696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3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35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28364141"/>
        <c:axId val="53950678"/>
      </c:line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30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676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6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1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73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1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/>
  <cols>
    <col min="1" max="1" width="49.28125" style="1" bestFit="1" customWidth="1"/>
    <col min="2" max="2" width="17.8515625" style="1" customWidth="1"/>
    <col min="3" max="3" width="17.00390625" style="1" bestFit="1" customWidth="1"/>
    <col min="4" max="4" width="9.421875" style="1" bestFit="1" customWidth="1"/>
    <col min="5" max="5" width="13.57421875" style="1" bestFit="1" customWidth="1"/>
    <col min="6" max="7" width="18.7109375" style="1" bestFit="1" customWidth="1"/>
    <col min="8" max="8" width="9.57421875" style="1" bestFit="1" customWidth="1"/>
    <col min="9" max="9" width="13.8515625" style="1" bestFit="1" customWidth="1"/>
    <col min="10" max="11" width="18.7109375" style="1" bestFit="1" customWidth="1"/>
    <col min="12" max="13" width="9.421875" style="1" bestFit="1" customWidth="1"/>
    <col min="14" max="16384" width="9.140625" style="1" customWidth="1"/>
  </cols>
  <sheetData>
    <row r="1" spans="2:4" ht="26.25">
      <c r="B1" s="2" t="s">
        <v>205</v>
      </c>
      <c r="D1" s="3"/>
    </row>
    <row r="2" ht="12.75">
      <c r="D2" s="3"/>
    </row>
    <row r="3" ht="12.75">
      <c r="D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1:13" ht="26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>
      <c r="A8" s="65" t="s">
        <v>3</v>
      </c>
      <c r="B8" s="66">
        <v>1821904.65732</v>
      </c>
      <c r="C8" s="66">
        <v>2013939.16126</v>
      </c>
      <c r="D8" s="64">
        <f aca="true" t="shared" si="0" ref="D8:D44">(C8-B8)/B8*100</f>
        <v>10.540315771654068</v>
      </c>
      <c r="E8" s="64">
        <f>C8/C$44*100</f>
        <v>15.985286874174948</v>
      </c>
      <c r="F8" s="66">
        <v>16889368.29288</v>
      </c>
      <c r="G8" s="66">
        <v>17998276.37388</v>
      </c>
      <c r="H8" s="64">
        <f aca="true" t="shared" si="1" ref="H8:H45">(G8-F8)/F8*100</f>
        <v>6.565716738307373</v>
      </c>
      <c r="I8" s="64">
        <f>G8/G$46*100</f>
        <v>13.724392105441702</v>
      </c>
      <c r="J8" s="66">
        <v>20698258.506</v>
      </c>
      <c r="K8" s="66">
        <v>22450002.292</v>
      </c>
      <c r="L8" s="64">
        <f aca="true" t="shared" si="2" ref="L8:L45">(K8-J8)/J8*100</f>
        <v>8.463242380957817</v>
      </c>
      <c r="M8" s="64">
        <f>K8/K$46*100</f>
        <v>14.162531383526582</v>
      </c>
    </row>
    <row r="9" spans="1:13" ht="15.75">
      <c r="A9" s="10" t="s">
        <v>4</v>
      </c>
      <c r="B9" s="66">
        <v>1285621.97919</v>
      </c>
      <c r="C9" s="66">
        <v>1481004.66678</v>
      </c>
      <c r="D9" s="64">
        <f t="shared" si="0"/>
        <v>15.197522347362161</v>
      </c>
      <c r="E9" s="64">
        <f aca="true" t="shared" si="3" ref="E9:E46">C9/C$44*100</f>
        <v>11.7552133231565</v>
      </c>
      <c r="F9" s="66">
        <v>11714006.07975</v>
      </c>
      <c r="G9" s="66">
        <v>12391325.2562</v>
      </c>
      <c r="H9" s="64">
        <f t="shared" si="1"/>
        <v>5.782130996336792</v>
      </c>
      <c r="I9" s="64">
        <f aca="true" t="shared" si="4" ref="I9:I46">G9/G$46*100</f>
        <v>9.448871824690736</v>
      </c>
      <c r="J9" s="66">
        <v>14460526.788999999</v>
      </c>
      <c r="K9" s="66">
        <v>15573721.962</v>
      </c>
      <c r="L9" s="64">
        <f t="shared" si="2"/>
        <v>7.698164729702646</v>
      </c>
      <c r="M9" s="64">
        <f aca="true" t="shared" si="5" ref="M9:M46">K9/K$46*100</f>
        <v>9.824646036839798</v>
      </c>
    </row>
    <row r="10" spans="1:13" ht="14.25">
      <c r="A10" s="12" t="s">
        <v>5</v>
      </c>
      <c r="B10" s="13">
        <v>533746.57626</v>
      </c>
      <c r="C10" s="13">
        <v>564441.13656</v>
      </c>
      <c r="D10" s="14">
        <f t="shared" si="0"/>
        <v>5.750774181087768</v>
      </c>
      <c r="E10" s="14">
        <f t="shared" si="3"/>
        <v>4.480151965391033</v>
      </c>
      <c r="F10" s="13">
        <v>5239865.99519</v>
      </c>
      <c r="G10" s="13">
        <v>5465293.66425</v>
      </c>
      <c r="H10" s="14">
        <f t="shared" si="1"/>
        <v>4.302164774193354</v>
      </c>
      <c r="I10" s="14">
        <f t="shared" si="4"/>
        <v>4.16750091294344</v>
      </c>
      <c r="J10" s="13">
        <v>6338239.305000001</v>
      </c>
      <c r="K10" s="13">
        <v>6810069.992999999</v>
      </c>
      <c r="L10" s="14">
        <f t="shared" si="2"/>
        <v>7.444191758865724</v>
      </c>
      <c r="M10" s="14">
        <f t="shared" si="5"/>
        <v>4.2961167106091604</v>
      </c>
    </row>
    <row r="11" spans="1:13" ht="14.25">
      <c r="A11" s="12" t="s">
        <v>6</v>
      </c>
      <c r="B11" s="13">
        <v>217579.89223</v>
      </c>
      <c r="C11" s="13">
        <v>212861.4542</v>
      </c>
      <c r="D11" s="14">
        <f t="shared" si="0"/>
        <v>-2.168600223871887</v>
      </c>
      <c r="E11" s="14">
        <f t="shared" si="3"/>
        <v>1.689550248237002</v>
      </c>
      <c r="F11" s="13">
        <v>1651917.18039</v>
      </c>
      <c r="G11" s="13">
        <v>1719660.93561</v>
      </c>
      <c r="H11" s="14">
        <f t="shared" si="1"/>
        <v>4.100917166077681</v>
      </c>
      <c r="I11" s="14">
        <f t="shared" si="4"/>
        <v>1.3113089541715097</v>
      </c>
      <c r="J11" s="13">
        <v>2247314.026</v>
      </c>
      <c r="K11" s="13">
        <v>2418709.0609999998</v>
      </c>
      <c r="L11" s="14">
        <f t="shared" si="2"/>
        <v>7.626661562072219</v>
      </c>
      <c r="M11" s="14">
        <f t="shared" si="5"/>
        <v>1.5258369481877203</v>
      </c>
    </row>
    <row r="12" spans="1:13" ht="14.25">
      <c r="A12" s="12" t="s">
        <v>7</v>
      </c>
      <c r="B12" s="13">
        <v>122192.47506</v>
      </c>
      <c r="C12" s="13">
        <v>125859.22489</v>
      </c>
      <c r="D12" s="14">
        <f t="shared" si="0"/>
        <v>3.000798394663437</v>
      </c>
      <c r="E12" s="14">
        <f t="shared" si="3"/>
        <v>0.9989853985307224</v>
      </c>
      <c r="F12" s="13">
        <v>1064760.73594</v>
      </c>
      <c r="G12" s="13">
        <v>1169175.03322</v>
      </c>
      <c r="H12" s="14">
        <f t="shared" si="1"/>
        <v>9.8063624770893</v>
      </c>
      <c r="I12" s="14">
        <f t="shared" si="4"/>
        <v>0.8915418489234437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0.9048918559673105</v>
      </c>
    </row>
    <row r="13" spans="1:13" ht="14.25">
      <c r="A13" s="12" t="s">
        <v>8</v>
      </c>
      <c r="B13" s="13">
        <v>152872.7318</v>
      </c>
      <c r="C13" s="13">
        <v>194861.96547</v>
      </c>
      <c r="D13" s="14">
        <f t="shared" si="0"/>
        <v>27.4667909545396</v>
      </c>
      <c r="E13" s="14">
        <f t="shared" si="3"/>
        <v>1.5466824811900985</v>
      </c>
      <c r="F13" s="13">
        <v>1142093.71513</v>
      </c>
      <c r="G13" s="13">
        <v>1165172.59669</v>
      </c>
      <c r="H13" s="14">
        <f t="shared" si="1"/>
        <v>2.0207519973414048</v>
      </c>
      <c r="I13" s="14">
        <f t="shared" si="4"/>
        <v>0.8884898339874701</v>
      </c>
      <c r="J13" s="13">
        <v>1418566.9400000002</v>
      </c>
      <c r="K13" s="13">
        <v>1461332.5760000001</v>
      </c>
      <c r="L13" s="14">
        <f t="shared" si="2"/>
        <v>3.014706940794767</v>
      </c>
      <c r="M13" s="14">
        <f t="shared" si="5"/>
        <v>0.9218782341391908</v>
      </c>
    </row>
    <row r="14" spans="1:13" ht="14.25">
      <c r="A14" s="12" t="s">
        <v>9</v>
      </c>
      <c r="B14" s="13">
        <v>181405.01751</v>
      </c>
      <c r="C14" s="13">
        <v>267755.56664</v>
      </c>
      <c r="D14" s="14">
        <f t="shared" si="0"/>
        <v>47.60097064307489</v>
      </c>
      <c r="E14" s="14">
        <f t="shared" si="3"/>
        <v>2.125262583513117</v>
      </c>
      <c r="F14" s="13">
        <v>1400473.09656</v>
      </c>
      <c r="G14" s="13">
        <v>1707539.38882</v>
      </c>
      <c r="H14" s="14">
        <f t="shared" si="1"/>
        <v>21.9258972567378</v>
      </c>
      <c r="I14" s="14">
        <f t="shared" si="4"/>
        <v>1.302065799015172</v>
      </c>
      <c r="J14" s="13">
        <v>1758630.397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>
      <c r="A15" s="12" t="s">
        <v>10</v>
      </c>
      <c r="B15" s="13">
        <v>23072.36851</v>
      </c>
      <c r="C15" s="13">
        <v>14895.79411</v>
      </c>
      <c r="D15" s="14">
        <f t="shared" si="0"/>
        <v>-35.43881676671434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</v>
      </c>
      <c r="I15" s="14">
        <f t="shared" si="4"/>
        <v>0.143324860506856</v>
      </c>
      <c r="J15" s="13">
        <v>432941.687</v>
      </c>
      <c r="K15" s="13">
        <v>240778.93800000002</v>
      </c>
      <c r="L15" s="14">
        <f t="shared" si="2"/>
        <v>-44.3853652281814</v>
      </c>
      <c r="M15" s="14">
        <f t="shared" si="5"/>
        <v>0.1518948292995213</v>
      </c>
    </row>
    <row r="16" spans="1:13" ht="14.25">
      <c r="A16" s="12" t="s">
        <v>11</v>
      </c>
      <c r="B16" s="13">
        <v>50115.95234</v>
      </c>
      <c r="C16" s="13">
        <v>95956.63816</v>
      </c>
      <c r="D16" s="14">
        <f t="shared" si="0"/>
        <v>91.46925016809926</v>
      </c>
      <c r="E16" s="14">
        <f t="shared" si="3"/>
        <v>0.7616388905756906</v>
      </c>
      <c r="F16" s="13">
        <v>764522.37207</v>
      </c>
      <c r="G16" s="13">
        <v>905321.16132</v>
      </c>
      <c r="H16" s="14">
        <f t="shared" si="1"/>
        <v>18.41656887930917</v>
      </c>
      <c r="I16" s="14">
        <f t="shared" si="4"/>
        <v>0.6903429162439843</v>
      </c>
      <c r="J16" s="13">
        <v>892327.7670000001</v>
      </c>
      <c r="K16" s="13">
        <v>1046886.1129999999</v>
      </c>
      <c r="L16" s="14">
        <f t="shared" si="2"/>
        <v>17.320804273481695</v>
      </c>
      <c r="M16" s="14">
        <f t="shared" si="5"/>
        <v>0.6604256533026752</v>
      </c>
    </row>
    <row r="17" spans="1:13" ht="14.25">
      <c r="A17" s="12" t="s">
        <v>12</v>
      </c>
      <c r="B17" s="13">
        <v>4636.96548</v>
      </c>
      <c r="C17" s="13">
        <v>4372.88675</v>
      </c>
      <c r="D17" s="14">
        <f t="shared" si="0"/>
        <v>-5.695076470571443</v>
      </c>
      <c r="E17" s="14">
        <f t="shared" si="3"/>
        <v>0.034709017288931006</v>
      </c>
      <c r="F17" s="13">
        <v>63626.77672</v>
      </c>
      <c r="G17" s="13">
        <v>71205.12045</v>
      </c>
      <c r="H17" s="14">
        <f t="shared" si="1"/>
        <v>11.910620214740309</v>
      </c>
      <c r="I17" s="14">
        <f t="shared" si="4"/>
        <v>0.05429669889885874</v>
      </c>
      <c r="J17" s="13">
        <v>76684.654</v>
      </c>
      <c r="K17" s="13">
        <v>84559.97999999998</v>
      </c>
      <c r="L17" s="14">
        <f t="shared" si="2"/>
        <v>10.26975488472568</v>
      </c>
      <c r="M17" s="14">
        <f t="shared" si="5"/>
        <v>0.053344465401998456</v>
      </c>
    </row>
    <row r="18" spans="1:13" ht="15.75">
      <c r="A18" s="10" t="s">
        <v>13</v>
      </c>
      <c r="B18" s="66">
        <v>172493.79222</v>
      </c>
      <c r="C18" s="66">
        <v>181393.59508</v>
      </c>
      <c r="D18" s="64">
        <f t="shared" si="0"/>
        <v>5.159491681097204</v>
      </c>
      <c r="E18" s="64">
        <f t="shared" si="3"/>
        <v>1.4397796667688847</v>
      </c>
      <c r="F18" s="66">
        <v>1609602.55473</v>
      </c>
      <c r="G18" s="66">
        <v>1874780.74059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>
      <c r="A19" s="12" t="s">
        <v>14</v>
      </c>
      <c r="B19" s="13">
        <v>172493.79222</v>
      </c>
      <c r="C19" s="13">
        <v>181393.59508</v>
      </c>
      <c r="D19" s="14">
        <f t="shared" si="0"/>
        <v>5.159491681097204</v>
      </c>
      <c r="E19" s="14">
        <f t="shared" si="3"/>
        <v>1.4397796667688847</v>
      </c>
      <c r="F19" s="13">
        <v>1609602.55473</v>
      </c>
      <c r="G19" s="13">
        <v>1874780.74059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>
      <c r="A20" s="10" t="s">
        <v>15</v>
      </c>
      <c r="B20" s="9">
        <v>363788.88591</v>
      </c>
      <c r="C20" s="9">
        <v>351540.8994</v>
      </c>
      <c r="D20" s="11">
        <f t="shared" si="0"/>
        <v>-3.366784138927796</v>
      </c>
      <c r="E20" s="11">
        <f t="shared" si="3"/>
        <v>2.790293884249565</v>
      </c>
      <c r="F20" s="9">
        <v>3565759.6584</v>
      </c>
      <c r="G20" s="9">
        <v>3732170.37709</v>
      </c>
      <c r="H20" s="11">
        <f t="shared" si="1"/>
        <v>4.666907885896901</v>
      </c>
      <c r="I20" s="11">
        <f t="shared" si="4"/>
        <v>2.8459263873641243</v>
      </c>
      <c r="J20" s="9">
        <v>4289795.415</v>
      </c>
      <c r="K20" s="9">
        <v>4622948.254</v>
      </c>
      <c r="L20" s="11">
        <f t="shared" si="2"/>
        <v>7.766170802343489</v>
      </c>
      <c r="M20" s="11">
        <f t="shared" si="5"/>
        <v>2.91637608228777</v>
      </c>
    </row>
    <row r="21" spans="1:13" ht="14.25">
      <c r="A21" s="12" t="s">
        <v>16</v>
      </c>
      <c r="B21" s="13">
        <v>363788.88591</v>
      </c>
      <c r="C21" s="13">
        <v>351540.8994</v>
      </c>
      <c r="D21" s="14">
        <f t="shared" si="0"/>
        <v>-3.366784138927796</v>
      </c>
      <c r="E21" s="14">
        <f t="shared" si="3"/>
        <v>2.790293884249565</v>
      </c>
      <c r="F21" s="13">
        <v>3565759.6584</v>
      </c>
      <c r="G21" s="13">
        <v>3732170.37709</v>
      </c>
      <c r="H21" s="14">
        <f t="shared" si="1"/>
        <v>4.666907885896901</v>
      </c>
      <c r="I21" s="14">
        <f t="shared" si="4"/>
        <v>2.8459263873641243</v>
      </c>
      <c r="J21" s="13">
        <v>4289795.415</v>
      </c>
      <c r="K21" s="13">
        <v>4622948.254</v>
      </c>
      <c r="L21" s="14">
        <f t="shared" si="2"/>
        <v>7.766170802343489</v>
      </c>
      <c r="M21" s="14">
        <f t="shared" si="5"/>
        <v>2.91637608228777</v>
      </c>
    </row>
    <row r="22" spans="1:13" ht="16.5">
      <c r="A22" s="65" t="s">
        <v>17</v>
      </c>
      <c r="B22" s="66">
        <v>9606255.53301</v>
      </c>
      <c r="C22" s="66">
        <v>10236583.72861</v>
      </c>
      <c r="D22" s="64">
        <f t="shared" si="0"/>
        <v>6.561643019322158</v>
      </c>
      <c r="E22" s="64">
        <f t="shared" si="3"/>
        <v>81.25107781854042</v>
      </c>
      <c r="F22" s="66">
        <v>97579605.82275</v>
      </c>
      <c r="G22" s="66">
        <v>103522642.86535</v>
      </c>
      <c r="H22" s="64">
        <f t="shared" si="1"/>
        <v>6.0904499382743085</v>
      </c>
      <c r="I22" s="64">
        <f t="shared" si="4"/>
        <v>78.94007809201025</v>
      </c>
      <c r="J22" s="66">
        <v>117461552.636</v>
      </c>
      <c r="K22" s="66">
        <v>124961972.113</v>
      </c>
      <c r="L22" s="64">
        <f t="shared" si="2"/>
        <v>6.3854251103277555</v>
      </c>
      <c r="M22" s="64">
        <f t="shared" si="5"/>
        <v>78.8319675329562</v>
      </c>
    </row>
    <row r="23" spans="1:13" ht="15.75">
      <c r="A23" s="10" t="s">
        <v>18</v>
      </c>
      <c r="B23" s="66">
        <v>1063294.73103</v>
      </c>
      <c r="C23" s="66">
        <v>1110968.51175</v>
      </c>
      <c r="D23" s="64">
        <f t="shared" si="0"/>
        <v>4.483590422179481</v>
      </c>
      <c r="E23" s="64">
        <f t="shared" si="3"/>
        <v>8.818116609534583</v>
      </c>
      <c r="F23" s="66">
        <v>10220526.29798</v>
      </c>
      <c r="G23" s="66">
        <v>10940077.61201</v>
      </c>
      <c r="H23" s="64">
        <f t="shared" si="1"/>
        <v>7.040256959880963</v>
      </c>
      <c r="I23" s="64">
        <f t="shared" si="4"/>
        <v>8.342238539524198</v>
      </c>
      <c r="J23" s="66">
        <v>12313506.838000001</v>
      </c>
      <c r="K23" s="66">
        <v>13244958.174999999</v>
      </c>
      <c r="L23" s="64">
        <f t="shared" si="2"/>
        <v>7.564468426861951</v>
      </c>
      <c r="M23" s="64">
        <f t="shared" si="5"/>
        <v>8.35555085416534</v>
      </c>
    </row>
    <row r="24" spans="1:13" ht="14.25">
      <c r="A24" s="12" t="s">
        <v>19</v>
      </c>
      <c r="B24" s="13">
        <v>707833.9736</v>
      </c>
      <c r="C24" s="13">
        <v>758767.66326</v>
      </c>
      <c r="D24" s="14">
        <f t="shared" si="0"/>
        <v>7.195711361656507</v>
      </c>
      <c r="E24" s="14">
        <f t="shared" si="3"/>
        <v>6.022584495784876</v>
      </c>
      <c r="F24" s="13">
        <v>6912630.51348</v>
      </c>
      <c r="G24" s="13">
        <v>7484172.39728</v>
      </c>
      <c r="H24" s="14">
        <f t="shared" si="1"/>
        <v>8.268080909075968</v>
      </c>
      <c r="I24" s="14">
        <f t="shared" si="4"/>
        <v>5.706975180915686</v>
      </c>
      <c r="J24" s="13">
        <v>8299801.388</v>
      </c>
      <c r="K24" s="13">
        <v>8959311.092</v>
      </c>
      <c r="L24" s="14">
        <f t="shared" si="2"/>
        <v>7.946090191429529</v>
      </c>
      <c r="M24" s="14">
        <f t="shared" si="5"/>
        <v>5.651960425876816</v>
      </c>
    </row>
    <row r="25" spans="1:13" ht="14.25">
      <c r="A25" s="12" t="s">
        <v>20</v>
      </c>
      <c r="B25" s="13">
        <v>161906.75599</v>
      </c>
      <c r="C25" s="13">
        <v>144469.03454</v>
      </c>
      <c r="D25" s="14">
        <f t="shared" si="0"/>
        <v>-10.770224715685758</v>
      </c>
      <c r="E25" s="14">
        <f t="shared" si="3"/>
        <v>1.1466974802318013</v>
      </c>
      <c r="F25" s="13">
        <v>1544990.45809</v>
      </c>
      <c r="G25" s="13">
        <v>1540273.8294</v>
      </c>
      <c r="H25" s="14">
        <f t="shared" si="1"/>
        <v>-0.30528529579600816</v>
      </c>
      <c r="I25" s="14">
        <f t="shared" si="4"/>
        <v>1.174519245360309</v>
      </c>
      <c r="J25" s="13">
        <v>1865287.951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>
      <c r="A26" s="12" t="s">
        <v>21</v>
      </c>
      <c r="B26" s="13">
        <v>193554.00144</v>
      </c>
      <c r="C26" s="13">
        <v>207731.81395</v>
      </c>
      <c r="D26" s="14">
        <f t="shared" si="0"/>
        <v>7.324990650939868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8.66331598367866</v>
      </c>
      <c r="I26" s="14">
        <f t="shared" si="4"/>
        <v>1.460744113248202</v>
      </c>
      <c r="J26" s="13">
        <v>2148417.498</v>
      </c>
      <c r="K26" s="13">
        <v>2348102.153</v>
      </c>
      <c r="L26" s="14">
        <f t="shared" si="2"/>
        <v>9.294499564720999</v>
      </c>
      <c r="M26" s="14">
        <f t="shared" si="5"/>
        <v>1.4812947455884757</v>
      </c>
    </row>
    <row r="27" spans="1:13" ht="15.75">
      <c r="A27" s="10" t="s">
        <v>22</v>
      </c>
      <c r="B27" s="66">
        <v>1394132.83655</v>
      </c>
      <c r="C27" s="66">
        <v>1508600.18027</v>
      </c>
      <c r="D27" s="64">
        <f t="shared" si="0"/>
        <v>8.210648276764458</v>
      </c>
      <c r="E27" s="64">
        <f t="shared" si="3"/>
        <v>11.974247844190309</v>
      </c>
      <c r="F27" s="66">
        <v>14266090.38322</v>
      </c>
      <c r="G27" s="66">
        <v>14904124.01109</v>
      </c>
      <c r="H27" s="64">
        <f t="shared" si="1"/>
        <v>4.472378982124383</v>
      </c>
      <c r="I27" s="64">
        <f t="shared" si="4"/>
        <v>11.364979493990933</v>
      </c>
      <c r="J27" s="66">
        <v>17247917.986</v>
      </c>
      <c r="K27" s="66">
        <v>18069195.927</v>
      </c>
      <c r="L27" s="64">
        <f t="shared" si="2"/>
        <v>4.761606251065343</v>
      </c>
      <c r="M27" s="64">
        <f t="shared" si="5"/>
        <v>11.398909944985597</v>
      </c>
    </row>
    <row r="28" spans="1:13" ht="14.25">
      <c r="A28" s="12" t="s">
        <v>23</v>
      </c>
      <c r="B28" s="13">
        <v>1394132.83655</v>
      </c>
      <c r="C28" s="13">
        <v>1508600.18027</v>
      </c>
      <c r="D28" s="14">
        <f t="shared" si="0"/>
        <v>8.210648276764458</v>
      </c>
      <c r="E28" s="14">
        <f t="shared" si="3"/>
        <v>11.974247844190309</v>
      </c>
      <c r="F28" s="13">
        <v>14266090.38322</v>
      </c>
      <c r="G28" s="13">
        <v>14904124.01109</v>
      </c>
      <c r="H28" s="14">
        <f t="shared" si="1"/>
        <v>4.472378982124383</v>
      </c>
      <c r="I28" s="14">
        <f t="shared" si="4"/>
        <v>11.364979493990933</v>
      </c>
      <c r="J28" s="13">
        <v>17247917.986</v>
      </c>
      <c r="K28" s="13">
        <v>18069195.927</v>
      </c>
      <c r="L28" s="14">
        <f t="shared" si="2"/>
        <v>4.761606251065343</v>
      </c>
      <c r="M28" s="14">
        <f t="shared" si="5"/>
        <v>11.398909944985597</v>
      </c>
    </row>
    <row r="29" spans="1:13" ht="15.75">
      <c r="A29" s="10" t="s">
        <v>24</v>
      </c>
      <c r="B29" s="66">
        <v>7148827.96543</v>
      </c>
      <c r="C29" s="66">
        <v>7617015.03659</v>
      </c>
      <c r="D29" s="64">
        <f t="shared" si="0"/>
        <v>6.549144467093614</v>
      </c>
      <c r="E29" s="64">
        <f t="shared" si="3"/>
        <v>60.45871336481553</v>
      </c>
      <c r="F29" s="66">
        <v>73092989.14155</v>
      </c>
      <c r="G29" s="66">
        <v>77678441.24225</v>
      </c>
      <c r="H29" s="64">
        <f t="shared" si="1"/>
        <v>6.273449963607209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</v>
      </c>
      <c r="M29" s="64">
        <f t="shared" si="5"/>
        <v>59.07750673443609</v>
      </c>
    </row>
    <row r="30" spans="1:13" ht="14.25">
      <c r="A30" s="12" t="s">
        <v>25</v>
      </c>
      <c r="B30" s="13">
        <v>1334106.44815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14281164.03454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</v>
      </c>
      <c r="L30" s="14">
        <f t="shared" si="2"/>
        <v>10.955444041932893</v>
      </c>
      <c r="M30" s="14">
        <f t="shared" si="5"/>
        <v>11.95746568814596</v>
      </c>
    </row>
    <row r="31" spans="1:13" ht="14.25">
      <c r="A31" s="12" t="s">
        <v>26</v>
      </c>
      <c r="B31" s="13">
        <v>1749418.35848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17463362.94591</v>
      </c>
      <c r="G31" s="13">
        <v>18642982.06467</v>
      </c>
      <c r="H31" s="14">
        <f t="shared" si="1"/>
        <v>6.754822209294306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7.791627082714617</v>
      </c>
      <c r="M31" s="14">
        <f t="shared" si="5"/>
        <v>14.183139467569724</v>
      </c>
    </row>
    <row r="32" spans="1:13" ht="14.25">
      <c r="A32" s="12" t="s">
        <v>27</v>
      </c>
      <c r="B32" s="13">
        <v>47933.18502</v>
      </c>
      <c r="C32" s="13">
        <v>175946.58945</v>
      </c>
      <c r="D32" s="14">
        <f t="shared" si="0"/>
        <v>267.0663432371263</v>
      </c>
      <c r="E32" s="14">
        <f t="shared" si="3"/>
        <v>1.3965450203229015</v>
      </c>
      <c r="F32" s="13">
        <v>1009151.57987</v>
      </c>
      <c r="G32" s="13">
        <v>1052933.48742</v>
      </c>
      <c r="H32" s="14">
        <f t="shared" si="1"/>
        <v>4.338486747019702</v>
      </c>
      <c r="I32" s="14">
        <f t="shared" si="4"/>
        <v>0.8029031081706288</v>
      </c>
      <c r="J32" s="13">
        <v>1184099.7980000002</v>
      </c>
      <c r="K32" s="13">
        <v>1207373.2969999998</v>
      </c>
      <c r="L32" s="14">
        <f t="shared" si="2"/>
        <v>1.965501475408545</v>
      </c>
      <c r="M32" s="14">
        <f t="shared" si="5"/>
        <v>0.7616686175790641</v>
      </c>
    </row>
    <row r="33" spans="1:13" ht="14.25">
      <c r="A33" s="12" t="s">
        <v>187</v>
      </c>
      <c r="B33" s="13">
        <v>1054290.39663</v>
      </c>
      <c r="C33" s="13">
        <v>1053839.89136</v>
      </c>
      <c r="D33" s="14">
        <f t="shared" si="0"/>
        <v>-0.04273066239056192</v>
      </c>
      <c r="E33" s="14">
        <f t="shared" si="3"/>
        <v>8.364668261527564</v>
      </c>
      <c r="F33" s="13">
        <v>9452160.0386</v>
      </c>
      <c r="G33" s="13">
        <v>9977326.64484</v>
      </c>
      <c r="H33" s="14">
        <f t="shared" si="1"/>
        <v>5.556048607888206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</v>
      </c>
      <c r="M33" s="14">
        <f t="shared" si="5"/>
        <v>7.70843047822537</v>
      </c>
    </row>
    <row r="34" spans="1:13" ht="14.25">
      <c r="A34" s="12" t="s">
        <v>28</v>
      </c>
      <c r="B34" s="13">
        <v>450315.8006</v>
      </c>
      <c r="C34" s="13">
        <v>496436.47321</v>
      </c>
      <c r="D34" s="14">
        <f t="shared" si="0"/>
        <v>10.241850840798591</v>
      </c>
      <c r="E34" s="14">
        <f t="shared" si="3"/>
        <v>3.9403769447040506</v>
      </c>
      <c r="F34" s="13">
        <v>4690930.67467</v>
      </c>
      <c r="G34" s="13">
        <v>5022848.12452</v>
      </c>
      <c r="H34" s="14">
        <f t="shared" si="1"/>
        <v>7.075727033065786</v>
      </c>
      <c r="I34" s="14">
        <f t="shared" si="4"/>
        <v>3.8301188244357474</v>
      </c>
      <c r="J34" s="13">
        <v>5642205.565</v>
      </c>
      <c r="K34" s="13">
        <v>6126439.86</v>
      </c>
      <c r="L34" s="14">
        <f t="shared" si="2"/>
        <v>8.582358253726614</v>
      </c>
      <c r="M34" s="14">
        <f t="shared" si="5"/>
        <v>3.8648502417951653</v>
      </c>
    </row>
    <row r="35" spans="1:13" ht="14.25">
      <c r="A35" s="12" t="s">
        <v>29</v>
      </c>
      <c r="B35" s="13">
        <v>534887.56415</v>
      </c>
      <c r="C35" s="13">
        <v>564001.00366</v>
      </c>
      <c r="D35" s="14">
        <f t="shared" si="0"/>
        <v>5.442908278539766</v>
      </c>
      <c r="E35" s="14">
        <f t="shared" si="3"/>
        <v>4.4766584881278675</v>
      </c>
      <c r="F35" s="13">
        <v>5605997.07838</v>
      </c>
      <c r="G35" s="13">
        <v>5953517.29286</v>
      </c>
      <c r="H35" s="14">
        <f t="shared" si="1"/>
        <v>6.199079479014386</v>
      </c>
      <c r="I35" s="14">
        <f t="shared" si="4"/>
        <v>4.539790590854454</v>
      </c>
      <c r="J35" s="13">
        <v>6756471.992000001</v>
      </c>
      <c r="K35" s="13">
        <v>7177359.488</v>
      </c>
      <c r="L35" s="14">
        <f t="shared" si="2"/>
        <v>6.229397479902989</v>
      </c>
      <c r="M35" s="14">
        <f t="shared" si="5"/>
        <v>4.5278204285918875</v>
      </c>
    </row>
    <row r="36" spans="1:13" ht="14.25">
      <c r="A36" s="12" t="s">
        <v>30</v>
      </c>
      <c r="B36" s="13">
        <v>1044197.04361</v>
      </c>
      <c r="C36" s="13">
        <v>1052745.869</v>
      </c>
      <c r="D36" s="14">
        <f t="shared" si="0"/>
        <v>0.8186984862976513</v>
      </c>
      <c r="E36" s="14">
        <f t="shared" si="3"/>
        <v>8.355984652008583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8.510177690749869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</v>
      </c>
    </row>
    <row r="37" spans="1:13" ht="14.25">
      <c r="A37" s="15" t="s">
        <v>188</v>
      </c>
      <c r="B37" s="13">
        <v>241268.35716</v>
      </c>
      <c r="C37" s="13">
        <v>245979.97828</v>
      </c>
      <c r="D37" s="14">
        <f t="shared" si="0"/>
        <v>1.9528549766994217</v>
      </c>
      <c r="E37" s="14">
        <f t="shared" si="3"/>
        <v>1.952422691681049</v>
      </c>
      <c r="F37" s="13">
        <v>2641086.33704</v>
      </c>
      <c r="G37" s="13">
        <v>2653247.11528</v>
      </c>
      <c r="H37" s="14">
        <f t="shared" si="1"/>
        <v>0.46044606984068154</v>
      </c>
      <c r="I37" s="14">
        <f t="shared" si="4"/>
        <v>2.023205056211989</v>
      </c>
      <c r="J37" s="13">
        <v>3142070.383</v>
      </c>
      <c r="K37" s="13">
        <v>3164704.5290000006</v>
      </c>
      <c r="L37" s="14">
        <f t="shared" si="2"/>
        <v>0.720357701802654</v>
      </c>
      <c r="M37" s="14">
        <f t="shared" si="5"/>
        <v>1.9964464425699764</v>
      </c>
    </row>
    <row r="38" spans="1:13" ht="14.25">
      <c r="A38" s="12" t="s">
        <v>31</v>
      </c>
      <c r="B38" s="13">
        <v>193818.15188</v>
      </c>
      <c r="C38" s="13">
        <v>330227.3216</v>
      </c>
      <c r="D38" s="14">
        <f t="shared" si="0"/>
        <v>70.37997648664818</v>
      </c>
      <c r="E38" s="14">
        <f t="shared" si="3"/>
        <v>2.6211211197481346</v>
      </c>
      <c r="F38" s="13">
        <v>1824460.94907</v>
      </c>
      <c r="G38" s="13">
        <v>2200497.48225</v>
      </c>
      <c r="H38" s="14">
        <f t="shared" si="1"/>
        <v>20.610829372460973</v>
      </c>
      <c r="I38" s="14">
        <f t="shared" si="4"/>
        <v>1.6779656921628732</v>
      </c>
      <c r="J38" s="13">
        <v>2239004.529</v>
      </c>
      <c r="K38" s="13">
        <v>2629540.0060000005</v>
      </c>
      <c r="L38" s="14">
        <f t="shared" si="2"/>
        <v>17.44237101540943</v>
      </c>
      <c r="M38" s="14">
        <f t="shared" si="5"/>
        <v>1.6588391562206835</v>
      </c>
    </row>
    <row r="39" spans="1:13" ht="14.25">
      <c r="A39" s="12" t="s">
        <v>189</v>
      </c>
      <c r="B39" s="13">
        <v>129842.4375</v>
      </c>
      <c r="C39" s="13">
        <v>120643.37911</v>
      </c>
      <c r="D39" s="14">
        <f>(C39-B39)/B39*100</f>
        <v>-7.0847856580018425</v>
      </c>
      <c r="E39" s="14">
        <f t="shared" si="3"/>
        <v>0.9575855426221701</v>
      </c>
      <c r="F39" s="13">
        <v>1116134.04448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>
      <c r="A40" s="12" t="s">
        <v>32</v>
      </c>
      <c r="B40" s="13">
        <v>362201.88564</v>
      </c>
      <c r="C40" s="13">
        <v>350972.75891</v>
      </c>
      <c r="D40" s="14">
        <f>(C40-B40)/B40*100</f>
        <v>-3.100239721325162</v>
      </c>
      <c r="E40" s="14">
        <f t="shared" si="3"/>
        <v>2.785784369318735</v>
      </c>
      <c r="F40" s="13">
        <v>3419033.55081</v>
      </c>
      <c r="G40" s="13">
        <v>3716605.30842</v>
      </c>
      <c r="H40" s="14">
        <f t="shared" si="1"/>
        <v>8.703388053606632</v>
      </c>
      <c r="I40" s="14">
        <f t="shared" si="4"/>
        <v>2.8340574116279127</v>
      </c>
      <c r="J40" s="13">
        <v>4084780.902</v>
      </c>
      <c r="K40" s="13">
        <v>4496766.545</v>
      </c>
      <c r="L40" s="14">
        <f t="shared" si="2"/>
        <v>10.085868811183552</v>
      </c>
      <c r="M40" s="14">
        <f t="shared" si="5"/>
        <v>2.8367746465954307</v>
      </c>
    </row>
    <row r="41" spans="1:13" ht="14.25">
      <c r="A41" s="12" t="s">
        <v>33</v>
      </c>
      <c r="B41" s="13">
        <v>6548.33661</v>
      </c>
      <c r="C41" s="13">
        <v>9312.21755</v>
      </c>
      <c r="D41" s="14">
        <f t="shared" si="0"/>
        <v>42.207374247977135</v>
      </c>
      <c r="E41" s="14">
        <f t="shared" si="3"/>
        <v>0.07391408431540943</v>
      </c>
      <c r="F41" s="13">
        <v>89178.02644</v>
      </c>
      <c r="G41" s="13">
        <v>95300.43927</v>
      </c>
      <c r="H41" s="14">
        <f t="shared" si="1"/>
        <v>6.8653827342986</v>
      </c>
      <c r="I41" s="14">
        <f t="shared" si="4"/>
        <v>0.07267032515738359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0.0698758301905517</v>
      </c>
    </row>
    <row r="42" spans="1:13" ht="15.75">
      <c r="A42" s="67" t="s">
        <v>34</v>
      </c>
      <c r="B42" s="66">
        <v>384744.09855</v>
      </c>
      <c r="C42" s="66">
        <v>348182.26389</v>
      </c>
      <c r="D42" s="64">
        <f t="shared" si="0"/>
        <v>-9.50289680798016</v>
      </c>
      <c r="E42" s="64">
        <f t="shared" si="3"/>
        <v>2.7636353072846327</v>
      </c>
      <c r="F42" s="66">
        <v>4174997.14902</v>
      </c>
      <c r="G42" s="66">
        <v>3893638.39097</v>
      </c>
      <c r="H42" s="64">
        <f t="shared" si="1"/>
        <v>-6.7391365312918445</v>
      </c>
      <c r="I42" s="64">
        <f t="shared" si="4"/>
        <v>2.9690520850110422</v>
      </c>
      <c r="J42" s="66">
        <v>4999673.066000001</v>
      </c>
      <c r="K42" s="66">
        <v>4753494.387000001</v>
      </c>
      <c r="L42" s="64">
        <f t="shared" si="2"/>
        <v>-4.923895537772739</v>
      </c>
      <c r="M42" s="64">
        <f t="shared" si="5"/>
        <v>2.9987308046420478</v>
      </c>
    </row>
    <row r="43" spans="1:13" ht="14.25">
      <c r="A43" s="12" t="s">
        <v>35</v>
      </c>
      <c r="B43" s="13">
        <v>384744.09855</v>
      </c>
      <c r="C43" s="13">
        <v>348182.26389</v>
      </c>
      <c r="D43" s="14">
        <f t="shared" si="0"/>
        <v>-9.50289680798016</v>
      </c>
      <c r="E43" s="14">
        <f t="shared" si="3"/>
        <v>2.7636353072846327</v>
      </c>
      <c r="F43" s="13">
        <v>4174997.14902</v>
      </c>
      <c r="G43" s="13">
        <v>3893638.39097</v>
      </c>
      <c r="H43" s="14">
        <f t="shared" si="1"/>
        <v>-6.7391365312918445</v>
      </c>
      <c r="I43" s="14">
        <f t="shared" si="4"/>
        <v>2.9690520850110422</v>
      </c>
      <c r="J43" s="13">
        <v>4999673.066000001</v>
      </c>
      <c r="K43" s="13">
        <v>4753494.387000001</v>
      </c>
      <c r="L43" s="14">
        <f t="shared" si="2"/>
        <v>-4.923895537772739</v>
      </c>
      <c r="M43" s="14">
        <f t="shared" si="5"/>
        <v>2.9987308046420478</v>
      </c>
    </row>
    <row r="44" spans="1:13" ht="15.75">
      <c r="A44" s="10" t="s">
        <v>36</v>
      </c>
      <c r="B44" s="9">
        <v>11812904.28888</v>
      </c>
      <c r="C44" s="9">
        <v>12598705.15376</v>
      </c>
      <c r="D44" s="11">
        <f t="shared" si="0"/>
        <v>6.65205478401876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</v>
      </c>
      <c r="I44" s="17">
        <f t="shared" si="4"/>
        <v>95.63352228246299</v>
      </c>
      <c r="J44" s="16">
        <v>143159484.209</v>
      </c>
      <c r="K44" s="16">
        <v>152165468.79500002</v>
      </c>
      <c r="L44" s="17">
        <f t="shared" si="2"/>
        <v>6.290875268069628</v>
      </c>
      <c r="M44" s="17">
        <f t="shared" si="5"/>
        <v>95.99322972301738</v>
      </c>
    </row>
    <row r="45" spans="1:13" ht="15.75">
      <c r="A45" s="68" t="s">
        <v>37</v>
      </c>
      <c r="B45" s="69"/>
      <c r="C45" s="69"/>
      <c r="D45" s="70"/>
      <c r="E45" s="70"/>
      <c r="F45" s="71">
        <f>(F46-F44)</f>
        <v>5541780.662350014</v>
      </c>
      <c r="G45" s="71">
        <f>(G46-G44)</f>
        <v>5726233.419800013</v>
      </c>
      <c r="H45" s="72">
        <f t="shared" si="1"/>
        <v>3.3284023437293806</v>
      </c>
      <c r="I45" s="72">
        <f t="shared" si="4"/>
        <v>4.366477717537005</v>
      </c>
      <c r="J45" s="71">
        <f>(J46-J44)</f>
        <v>7384796.384000033</v>
      </c>
      <c r="K45" s="71">
        <f>(K46-K44)</f>
        <v>6351407.065999985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>
      <c r="A46" s="18" t="s">
        <v>38</v>
      </c>
      <c r="B46" s="73">
        <v>11812904.28888</v>
      </c>
      <c r="C46" s="73">
        <v>12598705.15376</v>
      </c>
      <c r="D46" s="74">
        <f>(C46-B46)/B46*100</f>
        <v>6.65205478401876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5.295847332489552</v>
      </c>
      <c r="M46" s="76">
        <f t="shared" si="5"/>
        <v>100</v>
      </c>
    </row>
    <row r="47" ht="20.25" customHeight="1" hidden="1"/>
    <row r="49" ht="12.75">
      <c r="A49" s="1" t="s">
        <v>185</v>
      </c>
    </row>
    <row r="50" spans="1:7" ht="12.75">
      <c r="A50" s="1" t="s">
        <v>207</v>
      </c>
      <c r="G50" s="20"/>
    </row>
    <row r="60" ht="12.75">
      <c r="C60" s="140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3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9" t="s">
        <v>82</v>
      </c>
    </row>
    <row r="14" ht="12.75" customHeight="1"/>
    <row r="16" ht="12.75" customHeight="1"/>
    <row r="21" ht="15">
      <c r="C21" s="39" t="s">
        <v>83</v>
      </c>
    </row>
    <row r="34" ht="12.75" customHeight="1"/>
    <row r="50" ht="12.75" customHeight="1"/>
    <row r="51" ht="12.75">
      <c r="B51" s="3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39" t="s">
        <v>17</v>
      </c>
    </row>
    <row r="2" ht="15">
      <c r="B2" s="39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3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9" t="s">
        <v>85</v>
      </c>
    </row>
    <row r="10" ht="12.75" customHeight="1"/>
    <row r="13" ht="12.75" customHeight="1"/>
    <row r="18" ht="15">
      <c r="B18" s="39" t="s">
        <v>86</v>
      </c>
    </row>
    <row r="19" ht="15">
      <c r="B19" s="39"/>
    </row>
    <row r="20" ht="15">
      <c r="B20" s="39"/>
    </row>
    <row r="21" ht="15">
      <c r="B21" s="39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3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61" bestFit="1" customWidth="1"/>
    <col min="5" max="5" width="12.28125" style="62" bestFit="1" customWidth="1"/>
    <col min="6" max="6" width="11.00390625" style="62" bestFit="1" customWidth="1"/>
    <col min="7" max="7" width="12.28125" style="62" bestFit="1" customWidth="1"/>
    <col min="8" max="8" width="11.421875" style="62" bestFit="1" customWidth="1"/>
    <col min="9" max="9" width="12.28125" style="62" bestFit="1" customWidth="1"/>
    <col min="10" max="10" width="12.7109375" style="62" bestFit="1" customWidth="1"/>
    <col min="11" max="11" width="12.28125" style="62" bestFit="1" customWidth="1"/>
    <col min="12" max="12" width="11.00390625" style="62" customWidth="1"/>
    <col min="13" max="13" width="12.28125" style="62" bestFit="1" customWidth="1"/>
    <col min="14" max="14" width="11.00390625" style="62" bestFit="1" customWidth="1"/>
    <col min="15" max="15" width="13.57421875" style="61" bestFit="1" customWidth="1"/>
  </cols>
  <sheetData>
    <row r="1" spans="2:15" ht="16.5" thickBot="1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</v>
      </c>
      <c r="F2" s="45">
        <v>1849624.919</v>
      </c>
      <c r="G2" s="45">
        <v>1809226.273</v>
      </c>
      <c r="H2" s="45">
        <v>1669828.867</v>
      </c>
      <c r="I2" s="45">
        <v>1532302.879</v>
      </c>
      <c r="J2" s="45">
        <v>1607739.067</v>
      </c>
      <c r="K2" s="45">
        <v>1905165.996</v>
      </c>
      <c r="L2" s="45">
        <v>2013939.161</v>
      </c>
      <c r="M2" s="45"/>
      <c r="N2" s="45"/>
      <c r="O2" s="46">
        <f aca="true" t="shared" si="0" ref="O2:O33">SUM(C2:N2)</f>
        <v>17998276.373</v>
      </c>
    </row>
    <row r="3" spans="1:15" ht="15">
      <c r="A3" s="47">
        <v>2013</v>
      </c>
      <c r="B3" s="44" t="s">
        <v>3</v>
      </c>
      <c r="C3" s="52">
        <v>1699667.937</v>
      </c>
      <c r="D3" s="52">
        <v>1613307.255</v>
      </c>
      <c r="E3" s="52">
        <v>1721276.592</v>
      </c>
      <c r="F3" s="52">
        <v>1687304.657</v>
      </c>
      <c r="G3" s="52">
        <v>1769600.592</v>
      </c>
      <c r="H3" s="52">
        <v>1649716.747</v>
      </c>
      <c r="I3" s="52">
        <v>1686787.97</v>
      </c>
      <c r="J3" s="52">
        <v>1408589.772</v>
      </c>
      <c r="K3" s="52">
        <v>1831276.529</v>
      </c>
      <c r="L3" s="52">
        <v>1821904.657</v>
      </c>
      <c r="M3" s="52">
        <v>2251387.473</v>
      </c>
      <c r="N3" s="52">
        <v>2200343.346</v>
      </c>
      <c r="O3" s="50">
        <f t="shared" si="0"/>
        <v>21341163.527000003</v>
      </c>
    </row>
    <row r="4" spans="1:15" s="87" customFormat="1" ht="15">
      <c r="A4" s="43">
        <v>2014</v>
      </c>
      <c r="B4" s="48" t="s">
        <v>89</v>
      </c>
      <c r="C4" s="49">
        <v>614049.99</v>
      </c>
      <c r="D4" s="49">
        <v>556283.597</v>
      </c>
      <c r="E4" s="49">
        <v>598289.294</v>
      </c>
      <c r="F4" s="49">
        <v>610736.33</v>
      </c>
      <c r="G4" s="49">
        <v>543229.408</v>
      </c>
      <c r="H4" s="49">
        <v>495849.454</v>
      </c>
      <c r="I4" s="49">
        <v>445418.526</v>
      </c>
      <c r="J4" s="49">
        <v>484036.713</v>
      </c>
      <c r="K4" s="49">
        <v>552959.216</v>
      </c>
      <c r="L4" s="49">
        <v>564441.137</v>
      </c>
      <c r="M4" s="49"/>
      <c r="N4" s="49"/>
      <c r="O4" s="50">
        <f t="shared" si="0"/>
        <v>5465293.665</v>
      </c>
    </row>
    <row r="5" spans="1:15" ht="15">
      <c r="A5" s="47">
        <v>2013</v>
      </c>
      <c r="B5" s="48" t="s">
        <v>89</v>
      </c>
      <c r="C5" s="49">
        <v>500356.073</v>
      </c>
      <c r="D5" s="49">
        <v>471153.276</v>
      </c>
      <c r="E5" s="49">
        <v>532314.25</v>
      </c>
      <c r="F5" s="49">
        <v>519233.696</v>
      </c>
      <c r="G5" s="49">
        <v>586423.342</v>
      </c>
      <c r="H5" s="49">
        <v>541613.938</v>
      </c>
      <c r="I5" s="49">
        <v>550415.771</v>
      </c>
      <c r="J5" s="49">
        <v>452060.286</v>
      </c>
      <c r="K5" s="49">
        <v>552548.789</v>
      </c>
      <c r="L5" s="49">
        <v>533746.576</v>
      </c>
      <c r="M5" s="49">
        <v>672663.617</v>
      </c>
      <c r="N5" s="49">
        <v>672112.711</v>
      </c>
      <c r="O5" s="50">
        <f t="shared" si="0"/>
        <v>6584642.325</v>
      </c>
    </row>
    <row r="6" spans="1:15" s="87" customFormat="1" ht="15">
      <c r="A6" s="43">
        <v>2014</v>
      </c>
      <c r="B6" s="48" t="s">
        <v>140</v>
      </c>
      <c r="C6" s="49">
        <v>219372.686</v>
      </c>
      <c r="D6" s="49">
        <v>200366.002</v>
      </c>
      <c r="E6" s="49">
        <v>192356.901</v>
      </c>
      <c r="F6" s="49">
        <v>177392.704</v>
      </c>
      <c r="G6" s="49">
        <v>188147.982</v>
      </c>
      <c r="H6" s="49">
        <v>167835.084</v>
      </c>
      <c r="I6" s="49">
        <v>94589.399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</v>
      </c>
      <c r="F7" s="49">
        <v>160129.841</v>
      </c>
      <c r="G7" s="49">
        <v>181562.632</v>
      </c>
      <c r="H7" s="49">
        <v>178000.419</v>
      </c>
      <c r="I7" s="49">
        <v>115847.714</v>
      </c>
      <c r="J7" s="49">
        <v>95304.603</v>
      </c>
      <c r="K7" s="49">
        <v>126573.582</v>
      </c>
      <c r="L7" s="49">
        <v>217579.892</v>
      </c>
      <c r="M7" s="49">
        <v>335719.494</v>
      </c>
      <c r="N7" s="49">
        <v>363333.532</v>
      </c>
      <c r="O7" s="50">
        <f t="shared" si="0"/>
        <v>2350970.206</v>
      </c>
    </row>
    <row r="8" spans="1:15" s="87" customFormat="1" ht="15">
      <c r="A8" s="43">
        <v>2014</v>
      </c>
      <c r="B8" s="48" t="s">
        <v>90</v>
      </c>
      <c r="C8" s="49">
        <v>111498.515</v>
      </c>
      <c r="D8" s="49">
        <v>112348.275</v>
      </c>
      <c r="E8" s="49">
        <v>119768.885</v>
      </c>
      <c r="F8" s="49">
        <v>121026.583</v>
      </c>
      <c r="G8" s="49">
        <v>109328.062</v>
      </c>
      <c r="H8" s="49">
        <v>108400.293</v>
      </c>
      <c r="I8" s="49">
        <v>106919.793</v>
      </c>
      <c r="J8" s="49">
        <v>119466.343</v>
      </c>
      <c r="K8" s="49">
        <v>134559.059</v>
      </c>
      <c r="L8" s="49">
        <v>125859.225</v>
      </c>
      <c r="M8" s="49"/>
      <c r="N8" s="49"/>
      <c r="O8" s="50">
        <f t="shared" si="0"/>
        <v>1169175.033</v>
      </c>
    </row>
    <row r="9" spans="1:15" ht="15">
      <c r="A9" s="47">
        <v>2013</v>
      </c>
      <c r="B9" s="48" t="s">
        <v>90</v>
      </c>
      <c r="C9" s="49">
        <v>94905.948</v>
      </c>
      <c r="D9" s="49">
        <v>94116.08</v>
      </c>
      <c r="E9" s="49">
        <v>95501.997</v>
      </c>
      <c r="F9" s="49">
        <v>100788.325</v>
      </c>
      <c r="G9" s="49">
        <v>112864.61</v>
      </c>
      <c r="H9" s="49">
        <v>100335.581</v>
      </c>
      <c r="I9" s="49">
        <v>109284.27</v>
      </c>
      <c r="J9" s="49">
        <v>107879.761</v>
      </c>
      <c r="K9" s="49">
        <v>126891.688</v>
      </c>
      <c r="L9" s="49">
        <v>122192.475</v>
      </c>
      <c r="M9" s="49">
        <v>145394.356</v>
      </c>
      <c r="N9" s="49">
        <v>119836.911</v>
      </c>
      <c r="O9" s="50">
        <f t="shared" si="0"/>
        <v>1329992.0019999999</v>
      </c>
    </row>
    <row r="10" spans="1:15" s="87" customFormat="1" ht="1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88391.264</v>
      </c>
      <c r="J10" s="49">
        <v>94209.74</v>
      </c>
      <c r="K10" s="49">
        <v>132883.931</v>
      </c>
      <c r="L10" s="49">
        <v>194861.965</v>
      </c>
      <c r="M10" s="49"/>
      <c r="N10" s="49"/>
      <c r="O10" s="50">
        <f t="shared" si="0"/>
        <v>1165172.5960000001</v>
      </c>
    </row>
    <row r="11" spans="1:15" ht="15">
      <c r="A11" s="47">
        <v>2013</v>
      </c>
      <c r="B11" s="48" t="s">
        <v>91</v>
      </c>
      <c r="C11" s="49">
        <v>106856.598</v>
      </c>
      <c r="D11" s="49">
        <v>108712.616</v>
      </c>
      <c r="E11" s="49">
        <v>113139.691</v>
      </c>
      <c r="F11" s="49">
        <v>104112.964</v>
      </c>
      <c r="G11" s="49">
        <v>112100.792</v>
      </c>
      <c r="H11" s="49">
        <v>96319.293</v>
      </c>
      <c r="I11" s="49">
        <v>96080.379</v>
      </c>
      <c r="J11" s="49">
        <v>94981.24</v>
      </c>
      <c r="K11" s="49">
        <v>156917.411</v>
      </c>
      <c r="L11" s="49">
        <v>152872.732</v>
      </c>
      <c r="M11" s="49">
        <v>165845.667</v>
      </c>
      <c r="N11" s="49">
        <v>130314.313</v>
      </c>
      <c r="O11" s="50">
        <f t="shared" si="0"/>
        <v>1438253.6959999998</v>
      </c>
    </row>
    <row r="12" spans="1:15" s="87" customFormat="1" ht="1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154123.444</v>
      </c>
      <c r="F12" s="49">
        <v>149029.526</v>
      </c>
      <c r="G12" s="49">
        <v>142027.426</v>
      </c>
      <c r="H12" s="49">
        <v>138269.478</v>
      </c>
      <c r="I12" s="49">
        <v>158157.637</v>
      </c>
      <c r="J12" s="49">
        <v>143474.77</v>
      </c>
      <c r="K12" s="49">
        <v>218152.695</v>
      </c>
      <c r="L12" s="49">
        <v>267755.567</v>
      </c>
      <c r="M12" s="49"/>
      <c r="N12" s="49"/>
      <c r="O12" s="50">
        <f t="shared" si="0"/>
        <v>1707539.388</v>
      </c>
    </row>
    <row r="13" spans="1:15" ht="15">
      <c r="A13" s="47">
        <v>2013</v>
      </c>
      <c r="B13" s="48" t="s">
        <v>92</v>
      </c>
      <c r="C13" s="49">
        <v>178057.444</v>
      </c>
      <c r="D13" s="49">
        <v>133840.922</v>
      </c>
      <c r="E13" s="49">
        <v>135662.814</v>
      </c>
      <c r="F13" s="49">
        <v>133846.013</v>
      </c>
      <c r="G13" s="49">
        <v>105052.596</v>
      </c>
      <c r="H13" s="49">
        <v>106164.207</v>
      </c>
      <c r="I13" s="49">
        <v>133857.603</v>
      </c>
      <c r="J13" s="49">
        <v>86744.865</v>
      </c>
      <c r="K13" s="49">
        <v>205906.03</v>
      </c>
      <c r="L13" s="49">
        <v>181405.018</v>
      </c>
      <c r="M13" s="49">
        <v>203194.666</v>
      </c>
      <c r="N13" s="49">
        <v>166244.944</v>
      </c>
      <c r="O13" s="50">
        <f t="shared" si="0"/>
        <v>1769977.1219999997</v>
      </c>
    </row>
    <row r="14" spans="1:15" s="87" customFormat="1" ht="15">
      <c r="A14" s="43">
        <v>2014</v>
      </c>
      <c r="B14" s="48" t="s">
        <v>93</v>
      </c>
      <c r="C14" s="49">
        <v>24433.782</v>
      </c>
      <c r="D14" s="49">
        <v>23262.338</v>
      </c>
      <c r="E14" s="49">
        <v>22845.745</v>
      </c>
      <c r="F14" s="49">
        <v>19989.73</v>
      </c>
      <c r="G14" s="49">
        <v>19755.836</v>
      </c>
      <c r="H14" s="49">
        <v>19273.121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</v>
      </c>
      <c r="F15" s="49">
        <v>38388.413</v>
      </c>
      <c r="G15" s="49">
        <v>38035.659</v>
      </c>
      <c r="H15" s="49">
        <v>36239.687</v>
      </c>
      <c r="I15" s="49">
        <v>32745.501</v>
      </c>
      <c r="J15" s="49">
        <v>28125.712</v>
      </c>
      <c r="K15" s="49">
        <v>30890.239</v>
      </c>
      <c r="L15" s="49">
        <v>23072.369</v>
      </c>
      <c r="M15" s="49">
        <v>25941.348</v>
      </c>
      <c r="N15" s="49">
        <v>26880.234</v>
      </c>
      <c r="O15" s="50">
        <f t="shared" si="0"/>
        <v>439567.79</v>
      </c>
    </row>
    <row r="16" spans="1:15" ht="15">
      <c r="A16" s="43">
        <v>2014</v>
      </c>
      <c r="B16" s="48" t="s">
        <v>94</v>
      </c>
      <c r="C16" s="49">
        <v>109576.344</v>
      </c>
      <c r="D16" s="49">
        <v>69920.359</v>
      </c>
      <c r="E16" s="49">
        <v>121384.389</v>
      </c>
      <c r="F16" s="49">
        <v>48540.42</v>
      </c>
      <c r="G16" s="49">
        <v>86381.493</v>
      </c>
      <c r="H16" s="49">
        <v>91684.593</v>
      </c>
      <c r="I16" s="49">
        <v>68872.548</v>
      </c>
      <c r="J16" s="49">
        <v>111508.17</v>
      </c>
      <c r="K16" s="49">
        <v>101496.207</v>
      </c>
      <c r="L16" s="49">
        <v>95956.638</v>
      </c>
      <c r="M16" s="49"/>
      <c r="N16" s="49"/>
      <c r="O16" s="50">
        <f t="shared" si="0"/>
        <v>905321.1610000001</v>
      </c>
    </row>
    <row r="17" spans="1:15" ht="15">
      <c r="A17" s="47">
        <v>2013</v>
      </c>
      <c r="B17" s="48" t="s">
        <v>94</v>
      </c>
      <c r="C17" s="49">
        <v>66631.067</v>
      </c>
      <c r="D17" s="49">
        <v>101106.596</v>
      </c>
      <c r="E17" s="49">
        <v>93632.384</v>
      </c>
      <c r="F17" s="49">
        <v>104726.342</v>
      </c>
      <c r="G17" s="49">
        <v>80015.084</v>
      </c>
      <c r="H17" s="49">
        <v>75654.788</v>
      </c>
      <c r="I17" s="49">
        <v>90331.686</v>
      </c>
      <c r="J17" s="49">
        <v>49399.683</v>
      </c>
      <c r="K17" s="49">
        <v>52908.789</v>
      </c>
      <c r="L17" s="49">
        <v>50115.952</v>
      </c>
      <c r="M17" s="49">
        <v>51936.654</v>
      </c>
      <c r="N17" s="49">
        <v>89628.298</v>
      </c>
      <c r="O17" s="50">
        <f t="shared" si="0"/>
        <v>906087.323</v>
      </c>
    </row>
    <row r="18" spans="1:15" ht="15">
      <c r="A18" s="43">
        <v>2014</v>
      </c>
      <c r="B18" s="48" t="s">
        <v>144</v>
      </c>
      <c r="C18" s="49">
        <v>7358.726</v>
      </c>
      <c r="D18" s="49">
        <v>9166.988</v>
      </c>
      <c r="E18" s="49">
        <v>10167.101</v>
      </c>
      <c r="F18" s="49">
        <v>13321.003</v>
      </c>
      <c r="G18" s="49">
        <v>8226.526</v>
      </c>
      <c r="H18" s="49">
        <v>3831.858</v>
      </c>
      <c r="I18" s="49">
        <v>3651.376</v>
      </c>
      <c r="J18" s="49">
        <v>5275.718</v>
      </c>
      <c r="K18" s="49">
        <v>5832.938</v>
      </c>
      <c r="L18" s="49">
        <v>4372.887</v>
      </c>
      <c r="M18" s="49"/>
      <c r="N18" s="49"/>
      <c r="O18" s="50">
        <f t="shared" si="0"/>
        <v>71205.121</v>
      </c>
    </row>
    <row r="19" spans="1:15" ht="15">
      <c r="A19" s="47">
        <v>2013</v>
      </c>
      <c r="B19" s="48" t="s">
        <v>144</v>
      </c>
      <c r="C19" s="49">
        <v>5248.235</v>
      </c>
      <c r="D19" s="49">
        <v>8969.804</v>
      </c>
      <c r="E19" s="49">
        <v>9241.514</v>
      </c>
      <c r="F19" s="49">
        <v>10435.252</v>
      </c>
      <c r="G19" s="49">
        <v>7212.426</v>
      </c>
      <c r="H19" s="49">
        <v>3794.241</v>
      </c>
      <c r="I19" s="49">
        <v>3556.596</v>
      </c>
      <c r="J19" s="49">
        <v>5171.829</v>
      </c>
      <c r="K19" s="49">
        <v>5359.914</v>
      </c>
      <c r="L19" s="49">
        <v>4636.965</v>
      </c>
      <c r="M19" s="49">
        <v>6415.26</v>
      </c>
      <c r="N19" s="49">
        <v>6939.599</v>
      </c>
      <c r="O19" s="50">
        <f t="shared" si="0"/>
        <v>76981.635</v>
      </c>
    </row>
    <row r="20" spans="1:15" ht="15">
      <c r="A20" s="43">
        <v>2014</v>
      </c>
      <c r="B20" s="48" t="s">
        <v>95</v>
      </c>
      <c r="C20" s="49">
        <v>209570.804</v>
      </c>
      <c r="D20" s="49">
        <v>185768.197</v>
      </c>
      <c r="E20" s="49">
        <v>193830.549</v>
      </c>
      <c r="F20" s="49">
        <v>203960.335</v>
      </c>
      <c r="G20" s="49">
        <v>186505.359</v>
      </c>
      <c r="H20" s="49">
        <v>158144.362</v>
      </c>
      <c r="I20" s="49">
        <v>177127.202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>
      <c r="A21" s="47">
        <v>2013</v>
      </c>
      <c r="B21" s="48" t="s">
        <v>95</v>
      </c>
      <c r="C21" s="49">
        <v>171195.693</v>
      </c>
      <c r="D21" s="49">
        <v>148748.249</v>
      </c>
      <c r="E21" s="49">
        <v>145990.751</v>
      </c>
      <c r="F21" s="49">
        <v>154505.486</v>
      </c>
      <c r="G21" s="49">
        <v>164850.53</v>
      </c>
      <c r="H21" s="49">
        <v>157449.192</v>
      </c>
      <c r="I21" s="49">
        <v>164865.727</v>
      </c>
      <c r="J21" s="49">
        <v>158340.295</v>
      </c>
      <c r="K21" s="49">
        <v>171162.84</v>
      </c>
      <c r="L21" s="49">
        <v>172493.792</v>
      </c>
      <c r="M21" s="49">
        <v>193388.829</v>
      </c>
      <c r="N21" s="49">
        <v>185162.507</v>
      </c>
      <c r="O21" s="50">
        <f t="shared" si="0"/>
        <v>1988153.8909999998</v>
      </c>
    </row>
    <row r="22" spans="1:15" ht="15">
      <c r="A22" s="43">
        <v>2014</v>
      </c>
      <c r="B22" s="48" t="s">
        <v>96</v>
      </c>
      <c r="C22" s="49">
        <v>361414.94</v>
      </c>
      <c r="D22" s="51">
        <v>344101.292</v>
      </c>
      <c r="E22" s="49">
        <v>369867.522</v>
      </c>
      <c r="F22" s="49">
        <v>394717.213</v>
      </c>
      <c r="G22" s="49">
        <v>416693.011</v>
      </c>
      <c r="H22" s="49">
        <v>384330.871</v>
      </c>
      <c r="I22" s="49">
        <v>374453.213</v>
      </c>
      <c r="J22" s="49">
        <v>346043.107</v>
      </c>
      <c r="K22" s="49">
        <v>389008.308</v>
      </c>
      <c r="L22" s="49">
        <v>351540.899</v>
      </c>
      <c r="M22" s="49"/>
      <c r="N22" s="49"/>
      <c r="O22" s="50">
        <f t="shared" si="0"/>
        <v>3732170.376</v>
      </c>
    </row>
    <row r="23" spans="1:15" ht="15">
      <c r="A23" s="47">
        <v>2013</v>
      </c>
      <c r="B23" s="48" t="s">
        <v>96</v>
      </c>
      <c r="C23" s="49">
        <v>308442.913</v>
      </c>
      <c r="D23" s="51">
        <v>312886.184</v>
      </c>
      <c r="E23" s="49">
        <v>361373.559</v>
      </c>
      <c r="F23" s="49">
        <v>361138.326</v>
      </c>
      <c r="G23" s="49">
        <v>381482.92</v>
      </c>
      <c r="H23" s="49">
        <v>354145.401</v>
      </c>
      <c r="I23" s="49">
        <v>389802.722</v>
      </c>
      <c r="J23" s="49">
        <v>330581.499</v>
      </c>
      <c r="K23" s="49">
        <v>402117.248</v>
      </c>
      <c r="L23" s="49">
        <v>363788.886</v>
      </c>
      <c r="M23" s="49">
        <v>450887.582</v>
      </c>
      <c r="N23" s="49">
        <v>439890.296</v>
      </c>
      <c r="O23" s="50">
        <f t="shared" si="0"/>
        <v>4456537.535999999</v>
      </c>
    </row>
    <row r="24" spans="1:15" ht="15">
      <c r="A24" s="43">
        <v>2014</v>
      </c>
      <c r="B24" s="44" t="s">
        <v>17</v>
      </c>
      <c r="C24" s="52">
        <v>9649649.885</v>
      </c>
      <c r="D24" s="52">
        <v>9936965.453</v>
      </c>
      <c r="E24" s="52">
        <v>10722862.727</v>
      </c>
      <c r="F24" s="52">
        <v>10851773.058</v>
      </c>
      <c r="G24" s="52">
        <v>11105104.58</v>
      </c>
      <c r="H24" s="52">
        <v>10440270.485</v>
      </c>
      <c r="I24" s="52">
        <v>10550437.242</v>
      </c>
      <c r="J24" s="52">
        <v>9049540.631</v>
      </c>
      <c r="K24" s="52">
        <v>10979455.076</v>
      </c>
      <c r="L24" s="52">
        <v>10236583.729</v>
      </c>
      <c r="M24" s="52"/>
      <c r="N24" s="52"/>
      <c r="O24" s="50">
        <f t="shared" si="0"/>
        <v>103522642.866</v>
      </c>
    </row>
    <row r="25" spans="1:15" ht="15">
      <c r="A25" s="47">
        <v>2013</v>
      </c>
      <c r="B25" s="44" t="s">
        <v>17</v>
      </c>
      <c r="C25" s="52">
        <v>8872224.447</v>
      </c>
      <c r="D25" s="52">
        <v>9579901.937</v>
      </c>
      <c r="E25" s="52">
        <v>10385140.266</v>
      </c>
      <c r="F25" s="52">
        <v>9708564.746</v>
      </c>
      <c r="G25" s="52">
        <v>10398926.977</v>
      </c>
      <c r="H25" s="52">
        <v>9681915.902</v>
      </c>
      <c r="I25" s="52">
        <v>10421301.653</v>
      </c>
      <c r="J25" s="52">
        <v>8712913.533</v>
      </c>
      <c r="K25" s="52">
        <v>10212670.532</v>
      </c>
      <c r="L25" s="52">
        <v>9606638.167</v>
      </c>
      <c r="M25" s="52">
        <v>11061002.299</v>
      </c>
      <c r="N25" s="52">
        <v>10380872.876</v>
      </c>
      <c r="O25" s="50">
        <f t="shared" si="0"/>
        <v>119022073.335</v>
      </c>
    </row>
    <row r="26" spans="1:15" ht="15">
      <c r="A26" s="43">
        <v>2014</v>
      </c>
      <c r="B26" s="48" t="s">
        <v>97</v>
      </c>
      <c r="C26" s="49">
        <v>767901.962</v>
      </c>
      <c r="D26" s="49">
        <v>715679.565</v>
      </c>
      <c r="E26" s="49">
        <v>770352.715</v>
      </c>
      <c r="F26" s="49">
        <v>790555.504</v>
      </c>
      <c r="G26" s="49">
        <v>768718.598</v>
      </c>
      <c r="H26" s="49">
        <v>706662.84</v>
      </c>
      <c r="I26" s="49">
        <v>702763.733</v>
      </c>
      <c r="J26" s="49">
        <v>682184.935</v>
      </c>
      <c r="K26" s="49">
        <v>820584.882</v>
      </c>
      <c r="L26" s="49">
        <v>758767.663</v>
      </c>
      <c r="M26" s="49"/>
      <c r="N26" s="49"/>
      <c r="O26" s="50">
        <f t="shared" si="0"/>
        <v>7484172.397</v>
      </c>
    </row>
    <row r="27" spans="1:15" ht="15">
      <c r="A27" s="47">
        <v>2013</v>
      </c>
      <c r="B27" s="48" t="s">
        <v>97</v>
      </c>
      <c r="C27" s="49">
        <v>682155.867</v>
      </c>
      <c r="D27" s="49">
        <v>649400.508</v>
      </c>
      <c r="E27" s="49">
        <v>733924.665</v>
      </c>
      <c r="F27" s="49">
        <v>700825.505</v>
      </c>
      <c r="G27" s="49">
        <v>748576.304</v>
      </c>
      <c r="H27" s="49">
        <v>644671.532</v>
      </c>
      <c r="I27" s="49">
        <v>675793.602</v>
      </c>
      <c r="J27" s="49">
        <v>615565.689</v>
      </c>
      <c r="K27" s="49">
        <v>753895.301</v>
      </c>
      <c r="L27" s="49">
        <v>707925.071</v>
      </c>
      <c r="M27" s="49">
        <v>813458.545</v>
      </c>
      <c r="N27" s="49">
        <v>661700.87</v>
      </c>
      <c r="O27" s="50">
        <f t="shared" si="0"/>
        <v>8387893.459</v>
      </c>
    </row>
    <row r="28" spans="1:15" ht="15">
      <c r="A28" s="43">
        <v>2014</v>
      </c>
      <c r="B28" s="48" t="s">
        <v>98</v>
      </c>
      <c r="C28" s="49">
        <v>123813.615</v>
      </c>
      <c r="D28" s="49">
        <v>144842.407</v>
      </c>
      <c r="E28" s="49">
        <v>143827.462</v>
      </c>
      <c r="F28" s="49">
        <v>154749.486</v>
      </c>
      <c r="G28" s="49">
        <v>166273.724</v>
      </c>
      <c r="H28" s="49">
        <v>149453.169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>
      <c r="A29" s="47">
        <v>2013</v>
      </c>
      <c r="B29" s="48" t="s">
        <v>98</v>
      </c>
      <c r="C29" s="49">
        <v>115029.788</v>
      </c>
      <c r="D29" s="49">
        <v>129821.131</v>
      </c>
      <c r="E29" s="49">
        <v>153555.928</v>
      </c>
      <c r="F29" s="49">
        <v>145412.842</v>
      </c>
      <c r="G29" s="49">
        <v>155575.822</v>
      </c>
      <c r="H29" s="49">
        <v>146133.846</v>
      </c>
      <c r="I29" s="49">
        <v>183365.385</v>
      </c>
      <c r="J29" s="49">
        <v>178226.113</v>
      </c>
      <c r="K29" s="49">
        <v>175967.321</v>
      </c>
      <c r="L29" s="49">
        <v>161907.5</v>
      </c>
      <c r="M29" s="49">
        <v>176429.779</v>
      </c>
      <c r="N29" s="49">
        <v>220812.817</v>
      </c>
      <c r="O29" s="50">
        <f t="shared" si="0"/>
        <v>1942238.272</v>
      </c>
    </row>
    <row r="30" spans="1:15" s="87" customFormat="1" ht="15">
      <c r="A30" s="43">
        <v>2014</v>
      </c>
      <c r="B30" s="48" t="s">
        <v>99</v>
      </c>
      <c r="C30" s="49">
        <v>178356.88</v>
      </c>
      <c r="D30" s="49">
        <v>177087.667</v>
      </c>
      <c r="E30" s="49">
        <v>190935.248</v>
      </c>
      <c r="F30" s="49">
        <v>203815.347</v>
      </c>
      <c r="G30" s="49">
        <v>194613.765</v>
      </c>
      <c r="H30" s="49">
        <v>200167.517</v>
      </c>
      <c r="I30" s="49">
        <v>181244.261</v>
      </c>
      <c r="J30" s="49">
        <v>159444.416</v>
      </c>
      <c r="K30" s="49">
        <v>222234.471</v>
      </c>
      <c r="L30" s="49">
        <v>207731.814</v>
      </c>
      <c r="M30" s="49"/>
      <c r="N30" s="49"/>
      <c r="O30" s="50">
        <f t="shared" si="0"/>
        <v>1915631.386</v>
      </c>
    </row>
    <row r="31" spans="1:15" ht="15">
      <c r="A31" s="47">
        <v>2013</v>
      </c>
      <c r="B31" s="48" t="s">
        <v>99</v>
      </c>
      <c r="C31" s="49">
        <v>165972.055</v>
      </c>
      <c r="D31" s="49">
        <v>161550.146</v>
      </c>
      <c r="E31" s="49">
        <v>169936.276</v>
      </c>
      <c r="F31" s="49">
        <v>190079.058</v>
      </c>
      <c r="G31" s="49">
        <v>192843.377</v>
      </c>
      <c r="H31" s="49">
        <v>183761.035</v>
      </c>
      <c r="I31" s="49">
        <v>178911.509</v>
      </c>
      <c r="J31" s="49">
        <v>144298.257</v>
      </c>
      <c r="K31" s="49">
        <v>182023.925</v>
      </c>
      <c r="L31" s="49">
        <v>193554.001</v>
      </c>
      <c r="M31" s="49">
        <v>229928.223</v>
      </c>
      <c r="N31" s="49">
        <v>202542.544</v>
      </c>
      <c r="O31" s="50">
        <f t="shared" si="0"/>
        <v>2195400.406</v>
      </c>
    </row>
    <row r="32" spans="1:15" ht="15">
      <c r="A32" s="43">
        <v>2014</v>
      </c>
      <c r="B32" s="48" t="s">
        <v>143</v>
      </c>
      <c r="C32" s="49">
        <v>1394235.369</v>
      </c>
      <c r="D32" s="49">
        <v>1444414.474</v>
      </c>
      <c r="E32" s="49">
        <v>1460149.298</v>
      </c>
      <c r="F32" s="51">
        <v>1481278.072</v>
      </c>
      <c r="G32" s="51">
        <v>1586445.827</v>
      </c>
      <c r="H32" s="51">
        <v>1519134.688</v>
      </c>
      <c r="I32" s="51">
        <v>1570719.082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</v>
      </c>
      <c r="M33" s="51">
        <v>1566545.006</v>
      </c>
      <c r="N33" s="51">
        <v>1598637.717</v>
      </c>
      <c r="O33" s="50">
        <f t="shared" si="0"/>
        <v>17431285.733</v>
      </c>
    </row>
    <row r="34" spans="1:15" ht="15">
      <c r="A34" s="43">
        <v>2014</v>
      </c>
      <c r="B34" s="48" t="s">
        <v>100</v>
      </c>
      <c r="C34" s="49">
        <v>1586744.13</v>
      </c>
      <c r="D34" s="49">
        <v>1485386.029</v>
      </c>
      <c r="E34" s="49">
        <v>1599274.807</v>
      </c>
      <c r="F34" s="49">
        <v>1543822.008</v>
      </c>
      <c r="G34" s="49">
        <v>1612899.802</v>
      </c>
      <c r="H34" s="49">
        <v>1597777.172</v>
      </c>
      <c r="I34" s="49">
        <v>1722254.99</v>
      </c>
      <c r="J34" s="49">
        <v>1555689.798</v>
      </c>
      <c r="K34" s="49">
        <v>1668247.847</v>
      </c>
      <c r="L34" s="49">
        <v>1503680.335</v>
      </c>
      <c r="M34" s="49"/>
      <c r="N34" s="49"/>
      <c r="O34" s="50">
        <f aca="true" t="shared" si="1" ref="O34:O66">SUM(C34:N34)</f>
        <v>15875776.918000001</v>
      </c>
    </row>
    <row r="35" spans="1:15" ht="15">
      <c r="A35" s="47">
        <v>2013</v>
      </c>
      <c r="B35" s="48" t="s">
        <v>100</v>
      </c>
      <c r="C35" s="49">
        <v>1392631.839</v>
      </c>
      <c r="D35" s="49">
        <v>1389471.283</v>
      </c>
      <c r="E35" s="49">
        <v>1509882.693</v>
      </c>
      <c r="F35" s="49">
        <v>1316507.372</v>
      </c>
      <c r="G35" s="49">
        <v>1364077.875</v>
      </c>
      <c r="H35" s="49">
        <v>1442883.876</v>
      </c>
      <c r="I35" s="49">
        <v>1619796.147</v>
      </c>
      <c r="J35" s="49">
        <v>1397333.618</v>
      </c>
      <c r="K35" s="49">
        <v>1514552.258</v>
      </c>
      <c r="L35" s="49">
        <v>1334120.2</v>
      </c>
      <c r="M35" s="49">
        <v>1657209.258</v>
      </c>
      <c r="N35" s="49">
        <v>1421635.633</v>
      </c>
      <c r="O35" s="50">
        <f t="shared" si="1"/>
        <v>17360102.051999997</v>
      </c>
    </row>
    <row r="36" spans="1:15" ht="15">
      <c r="A36" s="43">
        <v>2014</v>
      </c>
      <c r="B36" s="48" t="s">
        <v>101</v>
      </c>
      <c r="C36" s="49">
        <v>1585971.405</v>
      </c>
      <c r="D36" s="49">
        <v>1831564.518</v>
      </c>
      <c r="E36" s="49">
        <v>2126496.683</v>
      </c>
      <c r="F36" s="49">
        <v>2089962.94</v>
      </c>
      <c r="G36" s="49">
        <v>2050347.52</v>
      </c>
      <c r="H36" s="49">
        <v>2029814.177</v>
      </c>
      <c r="I36" s="49">
        <v>1989082.676</v>
      </c>
      <c r="J36" s="49">
        <v>1267366.768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1863298.677</v>
      </c>
      <c r="F37" s="49">
        <v>1766370.998</v>
      </c>
      <c r="G37" s="49">
        <v>1843125.467</v>
      </c>
      <c r="H37" s="49">
        <v>1800469.289</v>
      </c>
      <c r="I37" s="49">
        <v>1952618.523</v>
      </c>
      <c r="J37" s="49">
        <v>1263006.966</v>
      </c>
      <c r="K37" s="49">
        <v>1955643.449</v>
      </c>
      <c r="L37" s="49">
        <v>1749427.511</v>
      </c>
      <c r="M37" s="49">
        <v>2075518.764</v>
      </c>
      <c r="N37" s="49">
        <v>1764236.761</v>
      </c>
      <c r="O37" s="50">
        <f t="shared" si="1"/>
        <v>21303127.623999998</v>
      </c>
    </row>
    <row r="38" spans="1:15" ht="15">
      <c r="A38" s="43">
        <v>2014</v>
      </c>
      <c r="B38" s="48" t="s">
        <v>102</v>
      </c>
      <c r="C38" s="49">
        <v>54471.324</v>
      </c>
      <c r="D38" s="49">
        <v>89236.716</v>
      </c>
      <c r="E38" s="49">
        <v>97135.555</v>
      </c>
      <c r="F38" s="49">
        <v>76354.088</v>
      </c>
      <c r="G38" s="49">
        <v>131933.468</v>
      </c>
      <c r="H38" s="49">
        <v>113595.982</v>
      </c>
      <c r="I38" s="49">
        <v>122443.445</v>
      </c>
      <c r="J38" s="49">
        <v>109595.076</v>
      </c>
      <c r="K38" s="49">
        <v>82221.245</v>
      </c>
      <c r="L38" s="49">
        <v>175946.589</v>
      </c>
      <c r="M38" s="49"/>
      <c r="N38" s="49"/>
      <c r="O38" s="50">
        <f t="shared" si="1"/>
        <v>1052933.488</v>
      </c>
    </row>
    <row r="39" spans="1:15" ht="15">
      <c r="A39" s="47">
        <v>2013</v>
      </c>
      <c r="B39" s="48" t="s">
        <v>102</v>
      </c>
      <c r="C39" s="49">
        <v>48952.629</v>
      </c>
      <c r="D39" s="49">
        <v>162402.313</v>
      </c>
      <c r="E39" s="49">
        <v>92520.589</v>
      </c>
      <c r="F39" s="49">
        <v>29250.645</v>
      </c>
      <c r="G39" s="49">
        <v>90162.293</v>
      </c>
      <c r="H39" s="49">
        <v>137339.942</v>
      </c>
      <c r="I39" s="49">
        <v>132087.479</v>
      </c>
      <c r="J39" s="49">
        <v>139231.01</v>
      </c>
      <c r="K39" s="49">
        <v>129271.494</v>
      </c>
      <c r="L39" s="49">
        <v>47933.185</v>
      </c>
      <c r="M39" s="49">
        <v>58766.617</v>
      </c>
      <c r="N39" s="49">
        <v>95673.192</v>
      </c>
      <c r="O39" s="50">
        <f t="shared" si="1"/>
        <v>1163591.388</v>
      </c>
    </row>
    <row r="40" spans="1:15" ht="1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1079214.525</v>
      </c>
      <c r="G40" s="49">
        <v>1064523.294</v>
      </c>
      <c r="H40" s="49">
        <v>970393.746</v>
      </c>
      <c r="I40" s="49">
        <v>982792.66</v>
      </c>
      <c r="J40" s="49">
        <v>852788.711</v>
      </c>
      <c r="K40" s="49">
        <v>1093173.655</v>
      </c>
      <c r="L40" s="49">
        <v>1053839.891</v>
      </c>
      <c r="M40" s="49"/>
      <c r="N40" s="49"/>
      <c r="O40" s="50">
        <f t="shared" si="1"/>
        <v>9977326.644000001</v>
      </c>
    </row>
    <row r="41" spans="1:15" ht="15">
      <c r="A41" s="47">
        <v>2013</v>
      </c>
      <c r="B41" s="48" t="s">
        <v>142</v>
      </c>
      <c r="C41" s="49">
        <v>830030.378</v>
      </c>
      <c r="D41" s="49">
        <v>838421.572</v>
      </c>
      <c r="E41" s="49">
        <v>909479.83</v>
      </c>
      <c r="F41" s="49">
        <v>916370.573</v>
      </c>
      <c r="G41" s="49">
        <v>1026528.406</v>
      </c>
      <c r="H41" s="49">
        <v>920031.073</v>
      </c>
      <c r="I41" s="49">
        <v>1038657.503</v>
      </c>
      <c r="J41" s="49">
        <v>884232.304</v>
      </c>
      <c r="K41" s="49">
        <v>1034166.587</v>
      </c>
      <c r="L41" s="49">
        <v>1054293.102</v>
      </c>
      <c r="M41" s="49">
        <v>1128425.091</v>
      </c>
      <c r="N41" s="49">
        <v>1113474.417</v>
      </c>
      <c r="O41" s="50">
        <f t="shared" si="1"/>
        <v>11694110.835999997</v>
      </c>
    </row>
    <row r="42" spans="1:15" ht="1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503717.452</v>
      </c>
      <c r="F42" s="49">
        <v>525178.198</v>
      </c>
      <c r="G42" s="49">
        <v>544312.001</v>
      </c>
      <c r="H42" s="49">
        <v>500297.017</v>
      </c>
      <c r="I42" s="49">
        <v>514952.422</v>
      </c>
      <c r="J42" s="49">
        <v>457071.488</v>
      </c>
      <c r="K42" s="49">
        <v>531854.315</v>
      </c>
      <c r="L42" s="49">
        <v>496436.473</v>
      </c>
      <c r="M42" s="49"/>
      <c r="N42" s="49"/>
      <c r="O42" s="50">
        <f t="shared" si="1"/>
        <v>5022848.124000001</v>
      </c>
    </row>
    <row r="43" spans="1:15" ht="15">
      <c r="A43" s="47">
        <v>2013</v>
      </c>
      <c r="B43" s="48" t="s">
        <v>103</v>
      </c>
      <c r="C43" s="49">
        <v>430048.803</v>
      </c>
      <c r="D43" s="49">
        <v>435630.615</v>
      </c>
      <c r="E43" s="49">
        <v>512147.934</v>
      </c>
      <c r="F43" s="49">
        <v>501844.577</v>
      </c>
      <c r="G43" s="49">
        <v>518926.198</v>
      </c>
      <c r="H43" s="49">
        <v>465383.561</v>
      </c>
      <c r="I43" s="49">
        <v>509307.173</v>
      </c>
      <c r="J43" s="49">
        <v>386713.904</v>
      </c>
      <c r="K43" s="49">
        <v>480637.946</v>
      </c>
      <c r="L43" s="49">
        <v>450455.801</v>
      </c>
      <c r="M43" s="49">
        <v>533237.612</v>
      </c>
      <c r="N43" s="49">
        <v>570357.508</v>
      </c>
      <c r="O43" s="50">
        <f t="shared" si="1"/>
        <v>5794691.632</v>
      </c>
    </row>
    <row r="44" spans="1:15" ht="15">
      <c r="A44" s="43">
        <v>2014</v>
      </c>
      <c r="B44" s="48" t="s">
        <v>104</v>
      </c>
      <c r="C44" s="49">
        <v>591744.858</v>
      </c>
      <c r="D44" s="49">
        <v>567771.334</v>
      </c>
      <c r="E44" s="49">
        <v>599491.463</v>
      </c>
      <c r="F44" s="49">
        <v>648818.709</v>
      </c>
      <c r="G44" s="49">
        <v>650773.31</v>
      </c>
      <c r="H44" s="49">
        <v>593141.956</v>
      </c>
      <c r="I44" s="49">
        <v>585874.799</v>
      </c>
      <c r="J44" s="49">
        <v>541406.81</v>
      </c>
      <c r="K44" s="49">
        <v>610493.05</v>
      </c>
      <c r="L44" s="49">
        <v>564001.004</v>
      </c>
      <c r="M44" s="49"/>
      <c r="N44" s="49"/>
      <c r="O44" s="50">
        <f t="shared" si="1"/>
        <v>5953517.293</v>
      </c>
    </row>
    <row r="45" spans="1:15" ht="15">
      <c r="A45" s="47">
        <v>2013</v>
      </c>
      <c r="B45" s="48" t="s">
        <v>104</v>
      </c>
      <c r="C45" s="49">
        <v>519503.439</v>
      </c>
      <c r="D45" s="49">
        <v>545252.584</v>
      </c>
      <c r="E45" s="49">
        <v>593049.041</v>
      </c>
      <c r="F45" s="49">
        <v>558709.395</v>
      </c>
      <c r="G45" s="49">
        <v>617223.017</v>
      </c>
      <c r="H45" s="49">
        <v>553130.973</v>
      </c>
      <c r="I45" s="49">
        <v>584798.784</v>
      </c>
      <c r="J45" s="49">
        <v>506318.264</v>
      </c>
      <c r="K45" s="49">
        <v>593124.017</v>
      </c>
      <c r="L45" s="49">
        <v>534887.564</v>
      </c>
      <c r="M45" s="49">
        <v>651406.503</v>
      </c>
      <c r="N45" s="49">
        <v>572435.899</v>
      </c>
      <c r="O45" s="50">
        <f t="shared" si="1"/>
        <v>6829839.48</v>
      </c>
    </row>
    <row r="46" spans="1:15" ht="15">
      <c r="A46" s="43">
        <v>2014</v>
      </c>
      <c r="B46" s="48" t="s">
        <v>105</v>
      </c>
      <c r="C46" s="49">
        <v>1105473.246</v>
      </c>
      <c r="D46" s="49">
        <v>1189107.778</v>
      </c>
      <c r="E46" s="49">
        <v>1173025.966</v>
      </c>
      <c r="F46" s="49">
        <v>1201943.622</v>
      </c>
      <c r="G46" s="49">
        <v>1277309.567</v>
      </c>
      <c r="H46" s="49">
        <v>1066178.09</v>
      </c>
      <c r="I46" s="49">
        <v>1048756.59</v>
      </c>
      <c r="J46" s="49">
        <v>957561.645</v>
      </c>
      <c r="K46" s="49">
        <v>1088211.971</v>
      </c>
      <c r="L46" s="49">
        <v>1052745.869</v>
      </c>
      <c r="M46" s="49"/>
      <c r="N46" s="49"/>
      <c r="O46" s="50">
        <f t="shared" si="1"/>
        <v>11160314.343999997</v>
      </c>
    </row>
    <row r="47" spans="1:15" ht="15">
      <c r="A47" s="47">
        <v>2013</v>
      </c>
      <c r="B47" s="48" t="s">
        <v>105</v>
      </c>
      <c r="C47" s="49">
        <v>1144613.557</v>
      </c>
      <c r="D47" s="49">
        <v>1224777.64</v>
      </c>
      <c r="E47" s="49">
        <v>1449849.35</v>
      </c>
      <c r="F47" s="49">
        <v>1224394.159</v>
      </c>
      <c r="G47" s="49">
        <v>1262960.404</v>
      </c>
      <c r="H47" s="49">
        <v>1111722.759</v>
      </c>
      <c r="I47" s="49">
        <v>1092640.278</v>
      </c>
      <c r="J47" s="49">
        <v>927133.157</v>
      </c>
      <c r="K47" s="49">
        <v>1018041.534</v>
      </c>
      <c r="L47" s="49">
        <v>1044197.044</v>
      </c>
      <c r="M47" s="49">
        <v>1131232.413</v>
      </c>
      <c r="N47" s="49">
        <v>1189403.212</v>
      </c>
      <c r="O47" s="50">
        <f t="shared" si="1"/>
        <v>13820965.507</v>
      </c>
    </row>
    <row r="48" spans="1:15" ht="15">
      <c r="A48" s="43">
        <v>2014</v>
      </c>
      <c r="B48" s="48" t="s">
        <v>141</v>
      </c>
      <c r="C48" s="49">
        <v>243550.063</v>
      </c>
      <c r="D48" s="49">
        <v>245731.551</v>
      </c>
      <c r="E48" s="49">
        <v>271966.623</v>
      </c>
      <c r="F48" s="49">
        <v>308165.531</v>
      </c>
      <c r="G48" s="49">
        <v>289488.554</v>
      </c>
      <c r="H48" s="49">
        <v>278040.247</v>
      </c>
      <c r="I48" s="49">
        <v>265062.711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</v>
      </c>
    </row>
    <row r="49" spans="1:15" ht="15">
      <c r="A49" s="47">
        <v>2013</v>
      </c>
      <c r="B49" s="48" t="s">
        <v>141</v>
      </c>
      <c r="C49" s="49">
        <v>232432.569</v>
      </c>
      <c r="D49" s="49">
        <v>236027.054</v>
      </c>
      <c r="E49" s="49">
        <v>286631.218</v>
      </c>
      <c r="F49" s="49">
        <v>290672.978</v>
      </c>
      <c r="G49" s="49">
        <v>298359.03</v>
      </c>
      <c r="H49" s="49">
        <v>263835.686</v>
      </c>
      <c r="I49" s="49">
        <v>277557.419</v>
      </c>
      <c r="J49" s="49">
        <v>250243.504</v>
      </c>
      <c r="K49" s="49">
        <v>264058.522</v>
      </c>
      <c r="L49" s="49">
        <v>241268.357</v>
      </c>
      <c r="M49" s="49">
        <v>263633.485</v>
      </c>
      <c r="N49" s="49">
        <v>247833.912</v>
      </c>
      <c r="O49" s="50">
        <f t="shared" si="1"/>
        <v>3152553.7339999997</v>
      </c>
    </row>
    <row r="50" spans="1:15" ht="15">
      <c r="A50" s="43">
        <v>2014</v>
      </c>
      <c r="B50" s="48" t="s">
        <v>106</v>
      </c>
      <c r="C50" s="49">
        <v>194226.767</v>
      </c>
      <c r="D50" s="49">
        <v>181390.087</v>
      </c>
      <c r="E50" s="49">
        <v>212130.148</v>
      </c>
      <c r="F50" s="49">
        <v>208426.583</v>
      </c>
      <c r="G50" s="49">
        <v>202977.897</v>
      </c>
      <c r="H50" s="49">
        <v>147780.768</v>
      </c>
      <c r="I50" s="49">
        <v>123114.34</v>
      </c>
      <c r="J50" s="49">
        <v>196658.56</v>
      </c>
      <c r="K50" s="49">
        <v>403565.01</v>
      </c>
      <c r="L50" s="49">
        <v>330227.322</v>
      </c>
      <c r="M50" s="49"/>
      <c r="N50" s="49"/>
      <c r="O50" s="50">
        <f t="shared" si="1"/>
        <v>2200497.4820000003</v>
      </c>
    </row>
    <row r="51" spans="1:15" ht="15">
      <c r="A51" s="47">
        <v>2013</v>
      </c>
      <c r="B51" s="48" t="s">
        <v>106</v>
      </c>
      <c r="C51" s="49">
        <v>154170.085</v>
      </c>
      <c r="D51" s="49">
        <v>192587.215</v>
      </c>
      <c r="E51" s="49">
        <v>191244.978</v>
      </c>
      <c r="F51" s="49">
        <v>165840.556</v>
      </c>
      <c r="G51" s="49">
        <v>192942.121</v>
      </c>
      <c r="H51" s="49">
        <v>168991.027</v>
      </c>
      <c r="I51" s="49">
        <v>173444.18</v>
      </c>
      <c r="J51" s="49">
        <v>187327.406</v>
      </c>
      <c r="K51" s="49">
        <v>204095.255</v>
      </c>
      <c r="L51" s="49">
        <v>193811.104</v>
      </c>
      <c r="M51" s="49">
        <v>239853.076</v>
      </c>
      <c r="N51" s="49">
        <v>189189.448</v>
      </c>
      <c r="O51" s="50">
        <f t="shared" si="1"/>
        <v>2253496.451</v>
      </c>
    </row>
    <row r="52" spans="1:15" ht="1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107438.487</v>
      </c>
      <c r="F52" s="49">
        <v>133668.089</v>
      </c>
      <c r="G52" s="49">
        <v>142827.799</v>
      </c>
      <c r="H52" s="49">
        <v>180261.736</v>
      </c>
      <c r="I52" s="49">
        <v>174457.046</v>
      </c>
      <c r="J52" s="49">
        <v>98979.869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>
      <c r="A53" s="47">
        <v>2013</v>
      </c>
      <c r="B53" s="48" t="s">
        <v>107</v>
      </c>
      <c r="C53" s="49">
        <v>72558.026</v>
      </c>
      <c r="D53" s="49">
        <v>90844.455</v>
      </c>
      <c r="E53" s="49">
        <v>106723.235</v>
      </c>
      <c r="F53" s="49">
        <v>113262.235</v>
      </c>
      <c r="G53" s="49">
        <v>126939.528</v>
      </c>
      <c r="H53" s="49">
        <v>171486.938</v>
      </c>
      <c r="I53" s="49">
        <v>99144.585</v>
      </c>
      <c r="J53" s="49">
        <v>90827.187</v>
      </c>
      <c r="K53" s="49">
        <v>114505.418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>
      <c r="A54" s="43">
        <v>2014</v>
      </c>
      <c r="B54" s="48" t="s">
        <v>123</v>
      </c>
      <c r="C54" s="49">
        <v>329794.639</v>
      </c>
      <c r="D54" s="49">
        <v>355785.224</v>
      </c>
      <c r="E54" s="49">
        <v>399128.905</v>
      </c>
      <c r="F54" s="49">
        <v>393789.634</v>
      </c>
      <c r="G54" s="49">
        <v>411021.459</v>
      </c>
      <c r="H54" s="49">
        <v>376096.415</v>
      </c>
      <c r="I54" s="49">
        <v>389898.46</v>
      </c>
      <c r="J54" s="49">
        <v>328882.146</v>
      </c>
      <c r="K54" s="49">
        <v>381235.668</v>
      </c>
      <c r="L54" s="49">
        <v>350972.759</v>
      </c>
      <c r="M54" s="49"/>
      <c r="N54" s="49"/>
      <c r="O54" s="50">
        <f t="shared" si="1"/>
        <v>3716605.3090000004</v>
      </c>
    </row>
    <row r="55" spans="1:15" ht="15">
      <c r="A55" s="47">
        <v>2013</v>
      </c>
      <c r="B55" s="48" t="s">
        <v>123</v>
      </c>
      <c r="C55" s="49">
        <v>275661.769</v>
      </c>
      <c r="D55" s="49">
        <v>301532.522</v>
      </c>
      <c r="E55" s="49">
        <v>348675.753</v>
      </c>
      <c r="F55" s="49">
        <v>357872.46</v>
      </c>
      <c r="G55" s="49">
        <v>379190.421</v>
      </c>
      <c r="H55" s="49">
        <v>335219.637</v>
      </c>
      <c r="I55" s="49">
        <v>364870.491</v>
      </c>
      <c r="J55" s="49">
        <v>311599.059</v>
      </c>
      <c r="K55" s="49">
        <v>382215.221</v>
      </c>
      <c r="L55" s="49">
        <v>362202.207</v>
      </c>
      <c r="M55" s="49">
        <v>419098.26</v>
      </c>
      <c r="N55" s="49">
        <v>361065.048</v>
      </c>
      <c r="O55" s="50">
        <f t="shared" si="1"/>
        <v>4199202.848</v>
      </c>
    </row>
    <row r="56" spans="1:15" ht="15">
      <c r="A56" s="43">
        <v>2014</v>
      </c>
      <c r="B56" s="48" t="s">
        <v>108</v>
      </c>
      <c r="C56" s="49">
        <v>6960.562</v>
      </c>
      <c r="D56" s="49">
        <v>8786.998</v>
      </c>
      <c r="E56" s="49">
        <v>11183.547</v>
      </c>
      <c r="F56" s="49">
        <v>12030.722</v>
      </c>
      <c r="G56" s="49">
        <v>10637.996</v>
      </c>
      <c r="H56" s="49">
        <v>11474.965</v>
      </c>
      <c r="I56" s="49">
        <v>8117.799</v>
      </c>
      <c r="J56" s="49">
        <v>7803.665</v>
      </c>
      <c r="K56" s="49">
        <v>8991.967</v>
      </c>
      <c r="L56" s="49">
        <v>9312.218</v>
      </c>
      <c r="M56" s="49"/>
      <c r="N56" s="49"/>
      <c r="O56" s="50">
        <f t="shared" si="1"/>
        <v>95300.43899999998</v>
      </c>
    </row>
    <row r="57" spans="1:15" ht="15">
      <c r="A57" s="47">
        <v>2013</v>
      </c>
      <c r="B57" s="48" t="s">
        <v>108</v>
      </c>
      <c r="C57" s="49">
        <v>7044.619</v>
      </c>
      <c r="D57" s="49">
        <v>8773.352</v>
      </c>
      <c r="E57" s="49">
        <v>12118.889</v>
      </c>
      <c r="F57" s="49">
        <v>10183.082</v>
      </c>
      <c r="G57" s="49">
        <v>12735.623</v>
      </c>
      <c r="H57" s="49">
        <v>8132.806</v>
      </c>
      <c r="I57" s="49">
        <v>8637.207</v>
      </c>
      <c r="J57" s="49">
        <v>6385.506</v>
      </c>
      <c r="K57" s="49">
        <v>8618.605</v>
      </c>
      <c r="L57" s="49">
        <v>6550.128</v>
      </c>
      <c r="M57" s="49">
        <v>7000.602</v>
      </c>
      <c r="N57" s="49">
        <v>8463.942</v>
      </c>
      <c r="O57" s="50">
        <f t="shared" si="1"/>
        <v>104644.36099999998</v>
      </c>
    </row>
    <row r="58" spans="1:15" ht="15">
      <c r="A58" s="43">
        <v>2014</v>
      </c>
      <c r="B58" s="44" t="s">
        <v>34</v>
      </c>
      <c r="C58" s="52">
        <v>400482.176</v>
      </c>
      <c r="D58" s="52">
        <v>327055.846</v>
      </c>
      <c r="E58" s="52">
        <v>363215.163</v>
      </c>
      <c r="F58" s="52">
        <v>412248.363</v>
      </c>
      <c r="G58" s="52">
        <v>465296.606</v>
      </c>
      <c r="H58" s="52">
        <v>404100.021</v>
      </c>
      <c r="I58" s="52">
        <v>404569.369</v>
      </c>
      <c r="J58" s="52">
        <v>381091.262</v>
      </c>
      <c r="K58" s="52">
        <v>387397.32</v>
      </c>
      <c r="L58" s="52">
        <v>348182.264</v>
      </c>
      <c r="M58" s="52"/>
      <c r="N58" s="52"/>
      <c r="O58" s="50">
        <f t="shared" si="1"/>
        <v>3893638.39</v>
      </c>
    </row>
    <row r="59" spans="1:15" ht="15">
      <c r="A59" s="47">
        <v>2013</v>
      </c>
      <c r="B59" s="44" t="s">
        <v>34</v>
      </c>
      <c r="C59" s="52">
        <v>394546.733</v>
      </c>
      <c r="D59" s="52">
        <v>398684.742</v>
      </c>
      <c r="E59" s="52">
        <v>369661.433</v>
      </c>
      <c r="F59" s="52">
        <v>401154.977</v>
      </c>
      <c r="G59" s="52">
        <v>507825.643</v>
      </c>
      <c r="H59" s="52">
        <v>431230.647</v>
      </c>
      <c r="I59" s="52">
        <v>445448.032</v>
      </c>
      <c r="J59" s="52">
        <v>400043.062</v>
      </c>
      <c r="K59" s="52">
        <v>441657.783</v>
      </c>
      <c r="L59" s="52">
        <v>384744.099</v>
      </c>
      <c r="M59" s="52">
        <v>439724.034</v>
      </c>
      <c r="N59" s="52">
        <v>420131.963</v>
      </c>
      <c r="O59" s="50">
        <f t="shared" si="1"/>
        <v>5034853.148</v>
      </c>
    </row>
    <row r="60" spans="1:15" ht="15">
      <c r="A60" s="43">
        <v>2014</v>
      </c>
      <c r="B60" s="48" t="s">
        <v>109</v>
      </c>
      <c r="C60" s="49">
        <v>400482.176</v>
      </c>
      <c r="D60" s="49">
        <v>327055.846</v>
      </c>
      <c r="E60" s="49">
        <v>363215.163</v>
      </c>
      <c r="F60" s="49">
        <v>412248.363</v>
      </c>
      <c r="G60" s="49">
        <v>465296.606</v>
      </c>
      <c r="H60" s="49">
        <v>404100.021</v>
      </c>
      <c r="I60" s="49">
        <v>404569.369</v>
      </c>
      <c r="J60" s="49">
        <v>381091.262</v>
      </c>
      <c r="K60" s="49">
        <v>387397.32</v>
      </c>
      <c r="L60" s="49">
        <v>348182.264</v>
      </c>
      <c r="M60" s="49"/>
      <c r="N60" s="49"/>
      <c r="O60" s="50">
        <f t="shared" si="1"/>
        <v>3893638.39</v>
      </c>
    </row>
    <row r="61" spans="1:15" ht="15">
      <c r="A61" s="47">
        <v>2013</v>
      </c>
      <c r="B61" s="48" t="s">
        <v>109</v>
      </c>
      <c r="C61" s="49">
        <v>394546.733</v>
      </c>
      <c r="D61" s="49">
        <v>398684.742</v>
      </c>
      <c r="E61" s="49">
        <v>369661.433</v>
      </c>
      <c r="F61" s="49">
        <v>401154.977</v>
      </c>
      <c r="G61" s="49">
        <v>507825.643</v>
      </c>
      <c r="H61" s="49">
        <v>431230.647</v>
      </c>
      <c r="I61" s="49">
        <v>445448.032</v>
      </c>
      <c r="J61" s="49">
        <v>400043.062</v>
      </c>
      <c r="K61" s="49">
        <v>441657.783</v>
      </c>
      <c r="L61" s="49">
        <v>384744.099</v>
      </c>
      <c r="M61" s="49">
        <v>439724.034</v>
      </c>
      <c r="N61" s="49">
        <v>420131.963</v>
      </c>
      <c r="O61" s="50">
        <f t="shared" si="1"/>
        <v>5034853.148</v>
      </c>
    </row>
    <row r="62" spans="1:15" ht="15.75" thickBot="1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</v>
      </c>
      <c r="F63" s="54">
        <v>2742857.9220000007</v>
      </c>
      <c r="G63" s="54">
        <v>3000325.242999999</v>
      </c>
      <c r="H63" s="54">
        <v>2770693.8810000005</v>
      </c>
      <c r="I63" s="54">
        <v>3103851.862000001</v>
      </c>
      <c r="J63" s="54">
        <v>2975888.974000001</v>
      </c>
      <c r="K63" s="54">
        <v>3218206.861000001</v>
      </c>
      <c r="L63" s="54">
        <v>3501128.02</v>
      </c>
      <c r="M63" s="54">
        <v>3593604.8959999993</v>
      </c>
      <c r="N63" s="54">
        <v>3242495.233999999</v>
      </c>
      <c r="O63" s="55">
        <f t="shared" si="1"/>
        <v>36059089.029</v>
      </c>
    </row>
    <row r="64" spans="1:15" s="56" customFormat="1" ht="15" customHeight="1" thickBot="1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3662183.449000002</v>
      </c>
      <c r="G64" s="54">
        <v>3860471.3</v>
      </c>
      <c r="H64" s="54">
        <v>3796113.5220000003</v>
      </c>
      <c r="I64" s="54">
        <v>4236114.264</v>
      </c>
      <c r="J64" s="54">
        <v>3828726.17</v>
      </c>
      <c r="K64" s="54">
        <v>4114677.5230000005</v>
      </c>
      <c r="L64" s="54">
        <v>4824388.259000002</v>
      </c>
      <c r="M64" s="54">
        <v>3969697.458000001</v>
      </c>
      <c r="N64" s="54">
        <v>4595042.393999998</v>
      </c>
      <c r="O64" s="55">
        <f t="shared" si="1"/>
        <v>47252836.302000016</v>
      </c>
    </row>
    <row r="65" spans="1:15" s="56" customFormat="1" ht="15" customHeight="1" thickBot="1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</v>
      </c>
      <c r="F65" s="54">
        <v>5072462.993999997</v>
      </c>
      <c r="G65" s="54">
        <v>5170061.604999999</v>
      </c>
      <c r="H65" s="54">
        <v>5284383.285999999</v>
      </c>
      <c r="I65" s="54">
        <v>5632138.798</v>
      </c>
      <c r="J65" s="54">
        <v>4707491.283999999</v>
      </c>
      <c r="K65" s="54">
        <v>5656283.520999999</v>
      </c>
      <c r="L65" s="54">
        <v>5867342.121</v>
      </c>
      <c r="M65" s="54">
        <v>5733908.976</v>
      </c>
      <c r="N65" s="54">
        <v>6540874.174999999</v>
      </c>
      <c r="O65" s="55">
        <f t="shared" si="1"/>
        <v>63167152.81999999</v>
      </c>
    </row>
    <row r="66" spans="1:15" s="56" customFormat="1" ht="15" customHeight="1" thickBot="1">
      <c r="A66" s="47">
        <v>2005</v>
      </c>
      <c r="B66" s="53" t="s">
        <v>44</v>
      </c>
      <c r="C66" s="54">
        <v>4997279.724</v>
      </c>
      <c r="D66" s="54">
        <v>5651741.2519999975</v>
      </c>
      <c r="E66" s="54">
        <v>6591859.217999999</v>
      </c>
      <c r="F66" s="54">
        <v>6128131.877999999</v>
      </c>
      <c r="G66" s="54">
        <v>5977226.217</v>
      </c>
      <c r="H66" s="54">
        <v>6038534.367</v>
      </c>
      <c r="I66" s="54">
        <v>5763466.353000001</v>
      </c>
      <c r="J66" s="54">
        <v>5552867.211999998</v>
      </c>
      <c r="K66" s="54">
        <v>6814268.940999999</v>
      </c>
      <c r="L66" s="54">
        <v>6772178.569</v>
      </c>
      <c r="M66" s="54">
        <v>5942575.782000001</v>
      </c>
      <c r="N66" s="54">
        <v>7246278.630000002</v>
      </c>
      <c r="O66" s="55">
        <f t="shared" si="1"/>
        <v>73476408.14299999</v>
      </c>
    </row>
    <row r="67" spans="1:15" s="56" customFormat="1" ht="15" customHeight="1" thickBot="1">
      <c r="A67" s="47">
        <v>2006</v>
      </c>
      <c r="B67" s="53" t="s">
        <v>44</v>
      </c>
      <c r="C67" s="54">
        <v>5133048.880999998</v>
      </c>
      <c r="D67" s="54">
        <v>6058251.279</v>
      </c>
      <c r="E67" s="54">
        <v>7411101.658999997</v>
      </c>
      <c r="F67" s="54">
        <v>6456090.261000001</v>
      </c>
      <c r="G67" s="54">
        <v>7041543.246999999</v>
      </c>
      <c r="H67" s="54">
        <v>7815434.6219999995</v>
      </c>
      <c r="I67" s="54">
        <v>7067411.478999999</v>
      </c>
      <c r="J67" s="54">
        <v>6811202.410000001</v>
      </c>
      <c r="K67" s="54">
        <v>7606551.095</v>
      </c>
      <c r="L67" s="54">
        <v>6888812.549000001</v>
      </c>
      <c r="M67" s="54">
        <v>8641474.556000004</v>
      </c>
      <c r="N67" s="54">
        <v>8603753.479999999</v>
      </c>
      <c r="O67" s="55">
        <f aca="true" t="shared" si="2" ref="O67:O75">SUM(C67:N67)</f>
        <v>85534675.518</v>
      </c>
    </row>
    <row r="68" spans="1:15" s="56" customFormat="1" ht="15" customHeight="1" thickBot="1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8957851.621000005</v>
      </c>
      <c r="F68" s="54">
        <v>8313312.004999998</v>
      </c>
      <c r="G68" s="54">
        <v>9147620.042000001</v>
      </c>
      <c r="H68" s="54">
        <v>8980247.437</v>
      </c>
      <c r="I68" s="54">
        <v>8937741.591000002</v>
      </c>
      <c r="J68" s="54">
        <v>8736689.092000002</v>
      </c>
      <c r="K68" s="54">
        <v>9038743.896</v>
      </c>
      <c r="L68" s="54">
        <v>9895216.622</v>
      </c>
      <c r="M68" s="54">
        <v>11318798.219999997</v>
      </c>
      <c r="N68" s="54">
        <v>9724017.977000004</v>
      </c>
      <c r="O68" s="55">
        <f t="shared" si="2"/>
        <v>107271749.904</v>
      </c>
    </row>
    <row r="69" spans="1:15" s="56" customFormat="1" ht="15" customHeight="1" thickBot="1">
      <c r="A69" s="47">
        <v>2008</v>
      </c>
      <c r="B69" s="53" t="s">
        <v>44</v>
      </c>
      <c r="C69" s="54">
        <v>10632207.041</v>
      </c>
      <c r="D69" s="54">
        <v>11077899.120000005</v>
      </c>
      <c r="E69" s="54">
        <v>11428587.234000001</v>
      </c>
      <c r="F69" s="54">
        <v>11363963.502999999</v>
      </c>
      <c r="G69" s="54">
        <v>12477968.7</v>
      </c>
      <c r="H69" s="54">
        <v>11770634.384000003</v>
      </c>
      <c r="I69" s="54">
        <v>12595426.862999996</v>
      </c>
      <c r="J69" s="54">
        <v>11046830.086</v>
      </c>
      <c r="K69" s="54">
        <v>12793148.033999996</v>
      </c>
      <c r="L69" s="54">
        <v>9722708.79</v>
      </c>
      <c r="M69" s="54">
        <v>9395872.897000004</v>
      </c>
      <c r="N69" s="54">
        <v>7721948.974000001</v>
      </c>
      <c r="O69" s="55">
        <f t="shared" si="2"/>
        <v>132027195.626</v>
      </c>
    </row>
    <row r="70" spans="1:15" s="56" customFormat="1" ht="15" customHeight="1" thickBot="1">
      <c r="A70" s="47">
        <v>2009</v>
      </c>
      <c r="B70" s="53" t="s">
        <v>44</v>
      </c>
      <c r="C70" s="54">
        <v>7884493.524000002</v>
      </c>
      <c r="D70" s="54">
        <v>8435115.834</v>
      </c>
      <c r="E70" s="54">
        <v>8155485.081</v>
      </c>
      <c r="F70" s="54">
        <v>7561696.282999998</v>
      </c>
      <c r="G70" s="54">
        <v>7346407.528000003</v>
      </c>
      <c r="H70" s="54">
        <v>8329692.782999998</v>
      </c>
      <c r="I70" s="54">
        <v>9055733.670999995</v>
      </c>
      <c r="J70" s="54">
        <v>7839908.841999998</v>
      </c>
      <c r="K70" s="54">
        <v>8480708.387</v>
      </c>
      <c r="L70" s="54">
        <v>10095768.030000005</v>
      </c>
      <c r="M70" s="54">
        <v>8903010.773</v>
      </c>
      <c r="N70" s="54">
        <v>10054591.867</v>
      </c>
      <c r="O70" s="55">
        <f t="shared" si="2"/>
        <v>102142612.603</v>
      </c>
    </row>
    <row r="71" spans="1:15" s="56" customFormat="1" ht="15" customHeight="1" thickBot="1">
      <c r="A71" s="47">
        <v>2010</v>
      </c>
      <c r="B71" s="53" t="s">
        <v>44</v>
      </c>
      <c r="C71" s="54">
        <v>7828748.058</v>
      </c>
      <c r="D71" s="54">
        <v>8263237.814</v>
      </c>
      <c r="E71" s="54">
        <v>9886488.171</v>
      </c>
      <c r="F71" s="54">
        <v>9396006.654</v>
      </c>
      <c r="G71" s="54">
        <v>9799958.117</v>
      </c>
      <c r="H71" s="54">
        <v>9542907.644</v>
      </c>
      <c r="I71" s="54">
        <v>9564682.545</v>
      </c>
      <c r="J71" s="54">
        <v>8523451.973</v>
      </c>
      <c r="K71" s="54">
        <v>8909230.521</v>
      </c>
      <c r="L71" s="54">
        <v>10963586.27</v>
      </c>
      <c r="M71" s="54">
        <v>9382369.718</v>
      </c>
      <c r="N71" s="54">
        <v>11822551.699</v>
      </c>
      <c r="O71" s="55">
        <f t="shared" si="2"/>
        <v>113883219.18399999</v>
      </c>
    </row>
    <row r="72" spans="1:15" s="56" customFormat="1" ht="15" customHeight="1" thickBot="1">
      <c r="A72" s="47">
        <v>2011</v>
      </c>
      <c r="B72" s="53" t="s">
        <v>44</v>
      </c>
      <c r="C72" s="54">
        <v>9551084.639</v>
      </c>
      <c r="D72" s="54">
        <v>10059126.307</v>
      </c>
      <c r="E72" s="54">
        <v>11811085.16</v>
      </c>
      <c r="F72" s="54">
        <v>11873269.447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10750626.099</v>
      </c>
      <c r="L72" s="54">
        <v>11907219.297</v>
      </c>
      <c r="M72" s="54">
        <v>11078524.743</v>
      </c>
      <c r="N72" s="54">
        <v>12477486.28</v>
      </c>
      <c r="O72" s="55">
        <f t="shared" si="2"/>
        <v>134906868.83</v>
      </c>
    </row>
    <row r="73" spans="1:15" ht="13.5" thickBot="1">
      <c r="A73" s="47">
        <v>2012</v>
      </c>
      <c r="B73" s="53" t="s">
        <v>44</v>
      </c>
      <c r="C73" s="54">
        <v>10348187.166</v>
      </c>
      <c r="D73" s="54">
        <v>11748000.124</v>
      </c>
      <c r="E73" s="54">
        <v>13208572.977</v>
      </c>
      <c r="F73" s="54">
        <v>12630226.718</v>
      </c>
      <c r="G73" s="54">
        <v>13131530.961</v>
      </c>
      <c r="H73" s="54">
        <v>13231198.688</v>
      </c>
      <c r="I73" s="54">
        <v>12830675.307</v>
      </c>
      <c r="J73" s="54">
        <v>12831394.572</v>
      </c>
      <c r="K73" s="54">
        <v>12952651.722</v>
      </c>
      <c r="L73" s="54">
        <v>13190769.655</v>
      </c>
      <c r="M73" s="54">
        <v>13753052.493</v>
      </c>
      <c r="N73" s="54">
        <v>12605476.173</v>
      </c>
      <c r="O73" s="55">
        <f t="shared" si="2"/>
        <v>152461736.556</v>
      </c>
    </row>
    <row r="74" spans="1:15" ht="13.5" thickBot="1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>
      <c r="A75" s="47">
        <v>2014</v>
      </c>
      <c r="B75" s="57" t="s">
        <v>44</v>
      </c>
      <c r="C75" s="54">
        <v>12401908.87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13660014.156</v>
      </c>
      <c r="L75" s="54">
        <v>12598705.154</v>
      </c>
      <c r="M75" s="58"/>
      <c r="N75" s="58"/>
      <c r="O75" s="59">
        <f t="shared" si="2"/>
        <v>131140791.05000001</v>
      </c>
    </row>
    <row r="76" ht="12.75">
      <c r="B76" s="60" t="s">
        <v>110</v>
      </c>
    </row>
    <row r="78" ht="12.75">
      <c r="C78" s="63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4" bestFit="1" customWidth="1"/>
    <col min="4" max="4" width="9.28125" style="0" bestFit="1" customWidth="1"/>
  </cols>
  <sheetData>
    <row r="2" spans="1:4" ht="24" customHeight="1">
      <c r="A2" s="147" t="s">
        <v>111</v>
      </c>
      <c r="B2" s="147"/>
      <c r="C2" s="147"/>
      <c r="D2" s="147"/>
    </row>
    <row r="3" spans="1:4" ht="15.75">
      <c r="A3" s="146" t="s">
        <v>112</v>
      </c>
      <c r="B3" s="146"/>
      <c r="C3" s="146"/>
      <c r="D3" s="146"/>
    </row>
    <row r="5" spans="1:4" ht="12.75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ht="12.75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ht="12.75">
      <c r="A7" s="80" t="s">
        <v>200</v>
      </c>
      <c r="B7" s="81">
        <v>7842</v>
      </c>
      <c r="C7" s="81">
        <v>25705</v>
      </c>
      <c r="D7" s="82">
        <v>2.277862790104565</v>
      </c>
    </row>
    <row r="8" spans="1:4" ht="12.75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ht="12.75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ht="12.75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ht="12.75">
      <c r="A11" s="80" t="s">
        <v>218</v>
      </c>
      <c r="B11" s="81">
        <v>5474</v>
      </c>
      <c r="C11" s="81">
        <v>10694</v>
      </c>
      <c r="D11" s="82">
        <v>0.9535988308366825</v>
      </c>
    </row>
    <row r="12" spans="1:4" ht="12.75">
      <c r="A12" s="80" t="s">
        <v>219</v>
      </c>
      <c r="B12" s="81">
        <v>19304</v>
      </c>
      <c r="C12" s="81">
        <v>36883</v>
      </c>
      <c r="D12" s="82">
        <v>0.9106402818068794</v>
      </c>
    </row>
    <row r="13" spans="1:4" ht="12.75">
      <c r="A13" s="80" t="s">
        <v>158</v>
      </c>
      <c r="B13" s="81">
        <v>206773</v>
      </c>
      <c r="C13" s="81">
        <v>369785</v>
      </c>
      <c r="D13" s="82">
        <v>0.7883621169108153</v>
      </c>
    </row>
    <row r="14" spans="1:4" ht="12.75">
      <c r="A14" s="80" t="s">
        <v>220</v>
      </c>
      <c r="B14" s="81">
        <v>9250</v>
      </c>
      <c r="C14" s="81">
        <v>16234</v>
      </c>
      <c r="D14" s="82">
        <v>0.7550270270270271</v>
      </c>
    </row>
    <row r="15" spans="1:4" ht="12.75">
      <c r="A15" s="80" t="s">
        <v>160</v>
      </c>
      <c r="B15" s="81">
        <v>210067</v>
      </c>
      <c r="C15" s="81">
        <v>361442</v>
      </c>
      <c r="D15" s="82">
        <v>0.7206034265258228</v>
      </c>
    </row>
    <row r="16" spans="1:4" ht="12.75">
      <c r="A16" s="83" t="s">
        <v>115</v>
      </c>
      <c r="D16" s="138"/>
    </row>
    <row r="17" ht="12.75">
      <c r="A17" s="85"/>
    </row>
    <row r="18" spans="1:4" ht="19.5">
      <c r="A18" s="147" t="s">
        <v>116</v>
      </c>
      <c r="B18" s="147"/>
      <c r="C18" s="147"/>
      <c r="D18" s="147"/>
    </row>
    <row r="19" spans="1:4" ht="15.75">
      <c r="A19" s="146" t="s">
        <v>117</v>
      </c>
      <c r="B19" s="146"/>
      <c r="C19" s="146"/>
      <c r="D19" s="146"/>
    </row>
    <row r="20" ht="12.75">
      <c r="A20" s="37"/>
    </row>
    <row r="21" spans="1:4" ht="12.75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ht="12.75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ht="12.75">
      <c r="A23" s="80" t="s">
        <v>73</v>
      </c>
      <c r="B23" s="81">
        <v>783493</v>
      </c>
      <c r="C23" s="81">
        <v>833760</v>
      </c>
      <c r="D23" s="82">
        <v>0.0641575610758488</v>
      </c>
    </row>
    <row r="24" spans="1:4" ht="12.75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ht="12.75">
      <c r="A25" s="80" t="s">
        <v>75</v>
      </c>
      <c r="B25" s="81">
        <v>508769</v>
      </c>
      <c r="C25" s="81">
        <v>554720</v>
      </c>
      <c r="D25" s="82">
        <v>0.09031800286574064</v>
      </c>
    </row>
    <row r="26" spans="1:4" ht="12.75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ht="12.75">
      <c r="A27" s="80" t="s">
        <v>74</v>
      </c>
      <c r="B27" s="81">
        <v>621848</v>
      </c>
      <c r="C27" s="81">
        <v>493881</v>
      </c>
      <c r="D27" s="82">
        <v>-0.2057850149875854</v>
      </c>
    </row>
    <row r="28" spans="1:4" ht="12.75">
      <c r="A28" s="80" t="s">
        <v>76</v>
      </c>
      <c r="B28" s="81">
        <v>508241</v>
      </c>
      <c r="C28" s="81">
        <v>482706</v>
      </c>
      <c r="D28" s="82">
        <v>-0.050241912793340164</v>
      </c>
    </row>
    <row r="29" spans="1:4" ht="12.75">
      <c r="A29" s="80" t="s">
        <v>78</v>
      </c>
      <c r="B29" s="81">
        <v>382898</v>
      </c>
      <c r="C29" s="81">
        <v>395572</v>
      </c>
      <c r="D29" s="82">
        <v>0.03310019900861326</v>
      </c>
    </row>
    <row r="30" spans="1:4" ht="12.75">
      <c r="A30" s="80" t="s">
        <v>158</v>
      </c>
      <c r="B30" s="81">
        <v>206773</v>
      </c>
      <c r="C30" s="81">
        <v>369785</v>
      </c>
      <c r="D30" s="82">
        <v>0.7883621169108153</v>
      </c>
    </row>
    <row r="31" spans="1:4" ht="12.75">
      <c r="A31" s="80" t="s">
        <v>160</v>
      </c>
      <c r="B31" s="81">
        <v>210067</v>
      </c>
      <c r="C31" s="81">
        <v>361442</v>
      </c>
      <c r="D31" s="82">
        <v>0.7206034265258228</v>
      </c>
    </row>
    <row r="32" spans="1:2" ht="12.75">
      <c r="A32" s="85"/>
      <c r="B32" s="141"/>
    </row>
    <row r="33" spans="1:4" ht="19.5">
      <c r="A33" s="148" t="s">
        <v>118</v>
      </c>
      <c r="B33" s="148"/>
      <c r="C33" s="147"/>
      <c r="D33" s="147"/>
    </row>
    <row r="34" spans="1:4" ht="15.75">
      <c r="A34" s="146" t="s">
        <v>119</v>
      </c>
      <c r="B34" s="146"/>
      <c r="C34" s="146"/>
      <c r="D34" s="146"/>
    </row>
    <row r="36" spans="1:4" ht="12.75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ht="12.75">
      <c r="A37" s="80" t="s">
        <v>101</v>
      </c>
      <c r="B37" s="81">
        <v>1749418.35848</v>
      </c>
      <c r="C37" s="81">
        <v>1713229.21951</v>
      </c>
      <c r="D37" s="82">
        <v>-0.02068638344543456</v>
      </c>
    </row>
    <row r="38" spans="1:4" ht="12.75">
      <c r="A38" s="80" t="s">
        <v>137</v>
      </c>
      <c r="B38" s="81">
        <v>1394132.83655</v>
      </c>
      <c r="C38" s="81">
        <v>1508600.18027</v>
      </c>
      <c r="D38" s="82">
        <v>0.08210648276764457</v>
      </c>
    </row>
    <row r="39" spans="1:4" ht="12.75">
      <c r="A39" s="80" t="s">
        <v>191</v>
      </c>
      <c r="B39" s="81">
        <v>1334106.44815</v>
      </c>
      <c r="C39" s="81">
        <v>1503680.33495</v>
      </c>
      <c r="D39" s="82">
        <v>0.1271067140370601</v>
      </c>
    </row>
    <row r="40" spans="1:4" ht="12.75">
      <c r="A40" s="80" t="s">
        <v>193</v>
      </c>
      <c r="B40" s="81">
        <v>1054290.39663</v>
      </c>
      <c r="C40" s="81">
        <v>1053839.89136</v>
      </c>
      <c r="D40" s="82">
        <v>-0.0004273066239056192</v>
      </c>
    </row>
    <row r="41" spans="1:4" ht="12.75">
      <c r="A41" s="80" t="s">
        <v>105</v>
      </c>
      <c r="B41" s="81">
        <v>1044197.04361</v>
      </c>
      <c r="C41" s="81">
        <v>1052745.869</v>
      </c>
      <c r="D41" s="82">
        <v>0.008186984862976513</v>
      </c>
    </row>
    <row r="42" spans="1:4" ht="12.75">
      <c r="A42" s="80" t="s">
        <v>97</v>
      </c>
      <c r="B42" s="81">
        <v>707833.9736</v>
      </c>
      <c r="C42" s="81">
        <v>758767.66326</v>
      </c>
      <c r="D42" s="82">
        <v>0.07195711361656507</v>
      </c>
    </row>
    <row r="43" spans="1:4" ht="12.75">
      <c r="A43" s="80" t="s">
        <v>138</v>
      </c>
      <c r="B43" s="81">
        <v>533746.57626</v>
      </c>
      <c r="C43" s="81">
        <v>564441.13656</v>
      </c>
      <c r="D43" s="82">
        <v>0.05750774181087768</v>
      </c>
    </row>
    <row r="44" spans="1:4" ht="12.75">
      <c r="A44" s="80" t="s">
        <v>139</v>
      </c>
      <c r="B44" s="81">
        <v>534887.56415</v>
      </c>
      <c r="C44" s="81">
        <v>564001.00366</v>
      </c>
      <c r="D44" s="82">
        <v>0.05442908278539767</v>
      </c>
    </row>
    <row r="45" spans="1:4" ht="12.75">
      <c r="A45" s="80" t="s">
        <v>103</v>
      </c>
      <c r="B45" s="81">
        <v>450315.8006</v>
      </c>
      <c r="C45" s="81">
        <v>496436.47321</v>
      </c>
      <c r="D45" s="82">
        <v>0.10241850840798591</v>
      </c>
    </row>
    <row r="46" spans="1:4" ht="12.75">
      <c r="A46" s="80" t="s">
        <v>221</v>
      </c>
      <c r="B46" s="81">
        <v>363788.88591</v>
      </c>
      <c r="C46" s="81">
        <v>351540.8994</v>
      </c>
      <c r="D46" s="82">
        <v>-0.03366784138927796</v>
      </c>
    </row>
    <row r="48" spans="1:4" ht="19.5">
      <c r="A48" s="147" t="s">
        <v>121</v>
      </c>
      <c r="B48" s="147"/>
      <c r="C48" s="147"/>
      <c r="D48" s="147"/>
    </row>
    <row r="49" spans="1:4" ht="15.75">
      <c r="A49" s="146" t="s">
        <v>122</v>
      </c>
      <c r="B49" s="146"/>
      <c r="C49" s="146"/>
      <c r="D49" s="146"/>
    </row>
    <row r="51" spans="1:4" ht="12.75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ht="12.75">
      <c r="A52" s="80" t="s">
        <v>102</v>
      </c>
      <c r="B52" s="81">
        <v>47933.18502</v>
      </c>
      <c r="C52" s="81">
        <v>175946.58945</v>
      </c>
      <c r="D52" s="82">
        <v>2.670663432371263</v>
      </c>
    </row>
    <row r="53" spans="1:4" ht="12.75">
      <c r="A53" s="80" t="s">
        <v>202</v>
      </c>
      <c r="B53" s="81">
        <v>50115.95234</v>
      </c>
      <c r="C53" s="81">
        <v>95956.63816</v>
      </c>
      <c r="D53" s="82">
        <v>0.9146925016809926</v>
      </c>
    </row>
    <row r="54" spans="1:4" ht="12.75">
      <c r="A54" s="80" t="s">
        <v>106</v>
      </c>
      <c r="B54" s="81">
        <v>193818.15188</v>
      </c>
      <c r="C54" s="81">
        <v>330227.3216</v>
      </c>
      <c r="D54" s="82">
        <v>0.7037997648664818</v>
      </c>
    </row>
    <row r="55" spans="1:4" ht="12.75">
      <c r="A55" s="80" t="s">
        <v>222</v>
      </c>
      <c r="B55" s="81">
        <v>181405.01751</v>
      </c>
      <c r="C55" s="81">
        <v>267755.56664</v>
      </c>
      <c r="D55" s="82">
        <v>0.4760097064307489</v>
      </c>
    </row>
    <row r="56" spans="1:4" ht="12.75">
      <c r="A56" s="80" t="s">
        <v>108</v>
      </c>
      <c r="B56" s="81">
        <v>6548.33661</v>
      </c>
      <c r="C56" s="81">
        <v>9312.21755</v>
      </c>
      <c r="D56" s="82">
        <v>0.42207374247977136</v>
      </c>
    </row>
    <row r="57" spans="1:4" ht="12.75">
      <c r="A57" s="80" t="s">
        <v>223</v>
      </c>
      <c r="B57" s="81">
        <v>152872.7318</v>
      </c>
      <c r="C57" s="81">
        <v>194861.96547</v>
      </c>
      <c r="D57" s="82">
        <v>0.274667909545396</v>
      </c>
    </row>
    <row r="58" spans="1:4" ht="12.75">
      <c r="A58" s="80" t="s">
        <v>191</v>
      </c>
      <c r="B58" s="81">
        <v>1334106.44815</v>
      </c>
      <c r="C58" s="81">
        <v>1503680.33495</v>
      </c>
      <c r="D58" s="82">
        <v>0.1271067140370601</v>
      </c>
    </row>
    <row r="59" spans="1:4" ht="12.75">
      <c r="A59" s="80" t="s">
        <v>103</v>
      </c>
      <c r="B59" s="81">
        <v>450315.8006</v>
      </c>
      <c r="C59" s="81">
        <v>496436.47321</v>
      </c>
      <c r="D59" s="82">
        <v>0.10241850840798591</v>
      </c>
    </row>
    <row r="60" spans="1:4" ht="12.75">
      <c r="A60" s="80" t="s">
        <v>137</v>
      </c>
      <c r="B60" s="81">
        <v>1394132.83655</v>
      </c>
      <c r="C60" s="81">
        <v>1508600.18027</v>
      </c>
      <c r="D60" s="82">
        <v>0.08210648276764457</v>
      </c>
    </row>
    <row r="61" spans="1:4" ht="12.75">
      <c r="A61" s="80" t="s">
        <v>198</v>
      </c>
      <c r="B61" s="81">
        <v>193554.00144</v>
      </c>
      <c r="C61" s="81">
        <v>207731.81395</v>
      </c>
      <c r="D61" s="82">
        <v>0.07324990650939868</v>
      </c>
    </row>
    <row r="63" spans="1:4" ht="19.5">
      <c r="A63" s="147" t="s">
        <v>124</v>
      </c>
      <c r="B63" s="147"/>
      <c r="C63" s="147"/>
      <c r="D63" s="147"/>
    </row>
    <row r="64" spans="1:4" ht="15.75">
      <c r="A64" s="146" t="s">
        <v>125</v>
      </c>
      <c r="B64" s="146"/>
      <c r="C64" s="146"/>
      <c r="D64" s="146"/>
    </row>
    <row r="66" spans="1:4" ht="12.75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ht="12.75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ht="12.75">
      <c r="A68" s="80" t="s">
        <v>129</v>
      </c>
      <c r="B68" s="81">
        <v>982052</v>
      </c>
      <c r="C68" s="81">
        <v>1063146</v>
      </c>
      <c r="D68" s="82">
        <f aca="true" t="shared" si="0" ref="D68:D76">(C68-B68)/B68</f>
        <v>0.08257607540130257</v>
      </c>
    </row>
    <row r="69" spans="1:4" ht="12.75">
      <c r="A69" s="80" t="s">
        <v>128</v>
      </c>
      <c r="B69" s="81">
        <v>1010243</v>
      </c>
      <c r="C69" s="81">
        <v>987788</v>
      </c>
      <c r="D69" s="82">
        <f t="shared" si="0"/>
        <v>-0.022227325504853783</v>
      </c>
    </row>
    <row r="70" spans="1:4" ht="12.75">
      <c r="A70" s="80" t="s">
        <v>130</v>
      </c>
      <c r="B70" s="81">
        <v>730789</v>
      </c>
      <c r="C70" s="81">
        <v>710080</v>
      </c>
      <c r="D70" s="82">
        <f t="shared" si="0"/>
        <v>-0.028337864965126733</v>
      </c>
    </row>
    <row r="71" spans="1:4" ht="12.75">
      <c r="A71" s="80" t="s">
        <v>131</v>
      </c>
      <c r="B71" s="81">
        <v>579081</v>
      </c>
      <c r="C71" s="81">
        <v>592935</v>
      </c>
      <c r="D71" s="82">
        <f t="shared" si="0"/>
        <v>0.023924114243085163</v>
      </c>
    </row>
    <row r="72" spans="1:4" ht="12.75">
      <c r="A72" s="80" t="s">
        <v>132</v>
      </c>
      <c r="B72" s="81">
        <v>534586</v>
      </c>
      <c r="C72" s="81">
        <v>569742</v>
      </c>
      <c r="D72" s="82">
        <f t="shared" si="0"/>
        <v>0.06576303906200312</v>
      </c>
    </row>
    <row r="73" spans="1:4" ht="12.75">
      <c r="A73" s="80" t="s">
        <v>133</v>
      </c>
      <c r="B73" s="81">
        <v>399712</v>
      </c>
      <c r="C73" s="81">
        <v>436226</v>
      </c>
      <c r="D73" s="82">
        <f t="shared" si="0"/>
        <v>0.0913507725562405</v>
      </c>
    </row>
    <row r="74" spans="1:4" ht="12.75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ht="12.75">
      <c r="A75" s="80" t="s">
        <v>204</v>
      </c>
      <c r="B75" s="81">
        <v>221552</v>
      </c>
      <c r="C75" s="81">
        <v>184836</v>
      </c>
      <c r="D75" s="82">
        <f t="shared" si="0"/>
        <v>-0.1657218170000722</v>
      </c>
    </row>
    <row r="76" spans="1:4" ht="12.75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>
      <c r="A78" s="147" t="s">
        <v>135</v>
      </c>
      <c r="B78" s="147"/>
      <c r="C78" s="147"/>
      <c r="D78" s="147"/>
    </row>
    <row r="79" spans="1:4" ht="15.75">
      <c r="A79" s="146" t="s">
        <v>136</v>
      </c>
      <c r="B79" s="146"/>
      <c r="C79" s="146"/>
      <c r="D79" s="146"/>
    </row>
    <row r="81" spans="1:4" ht="12.75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ht="12.75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ht="12.75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ht="12.75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ht="12.75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ht="12.75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ht="12.75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ht="12.75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ht="12.75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ht="12.75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ht="12.75">
      <c r="A91" s="80" t="s">
        <v>232</v>
      </c>
      <c r="B91" s="81">
        <v>358</v>
      </c>
      <c r="C91" s="81">
        <v>691</v>
      </c>
      <c r="D91" s="86">
        <v>0.9301675977653632</v>
      </c>
    </row>
  </sheetData>
  <sheetProtection/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21" customWidth="1"/>
    <col min="2" max="2" width="16.00390625" style="24" customWidth="1"/>
    <col min="3" max="3" width="16.00390625" style="21" customWidth="1"/>
    <col min="4" max="4" width="10.28125" style="21" customWidth="1"/>
    <col min="5" max="5" width="13.8515625" style="21" bestFit="1" customWidth="1"/>
    <col min="6" max="7" width="14.8515625" style="21" bestFit="1" customWidth="1"/>
    <col min="8" max="8" width="9.57421875" style="21" bestFit="1" customWidth="1"/>
    <col min="9" max="9" width="13.8515625" style="21" bestFit="1" customWidth="1"/>
    <col min="10" max="11" width="14.140625" style="21" bestFit="1" customWidth="1"/>
    <col min="12" max="12" width="9.57421875" style="21" bestFit="1" customWidth="1"/>
    <col min="13" max="13" width="9.28125" style="21" customWidth="1"/>
    <col min="14" max="16384" width="9.140625" style="21" customWidth="1"/>
  </cols>
  <sheetData>
    <row r="1" spans="2:4" ht="26.25">
      <c r="B1" s="2" t="s">
        <v>210</v>
      </c>
      <c r="C1" s="22"/>
      <c r="D1" s="23"/>
    </row>
    <row r="2" ht="12.75">
      <c r="D2" s="23"/>
    </row>
    <row r="3" ht="12.75">
      <c r="D3" s="23"/>
    </row>
    <row r="4" spans="2:9" ht="12.75">
      <c r="B4" s="25"/>
      <c r="C4" s="23"/>
      <c r="D4" s="23"/>
      <c r="E4" s="23"/>
      <c r="F4" s="23"/>
      <c r="G4" s="23"/>
      <c r="H4" s="23"/>
      <c r="I4" s="23"/>
    </row>
    <row r="5" spans="1:13" ht="26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>
      <c r="A8" s="93" t="s">
        <v>3</v>
      </c>
      <c r="B8" s="94">
        <f>'SEKTÖR (U S D)'!B8*1.9903</f>
        <v>3626136.839463996</v>
      </c>
      <c r="C8" s="94">
        <f>'SEKTÖR (U S D)'!C8*2.2583</f>
        <v>4548078.807873459</v>
      </c>
      <c r="D8" s="95">
        <f aca="true" t="shared" si="0" ref="D8:D43">(C8-B8)/B8*100</f>
        <v>25.424908359104876</v>
      </c>
      <c r="E8" s="95">
        <f aca="true" t="shared" si="1" ref="E8:E43">C8/C$46*100</f>
        <v>15.98528687417495</v>
      </c>
      <c r="F8" s="94">
        <f>'SEKTÖR (U S D)'!F8*1.8722</f>
        <v>31620275.317929935</v>
      </c>
      <c r="G8" s="94">
        <f>'SEKTÖR (U S D)'!G8*2.1724</f>
        <v>39099455.59461691</v>
      </c>
      <c r="H8" s="95">
        <f aca="true" t="shared" si="2" ref="H8:H43">(G8-F8)/F8*100</f>
        <v>23.65311560853485</v>
      </c>
      <c r="I8" s="95">
        <f aca="true" t="shared" si="3" ref="I8:I46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aca="true" t="shared" si="4" ref="L8:L43">(K8-J8)/J8*100</f>
        <v>25.585327985448973</v>
      </c>
      <c r="M8" s="95">
        <f aca="true" t="shared" si="5" ref="M8:M46">K8/K$46*100</f>
        <v>14.162531383526582</v>
      </c>
    </row>
    <row r="9" spans="1:13" s="26" customFormat="1" ht="15.7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9.448871824690736</v>
      </c>
      <c r="J9" s="97">
        <f>'SEKTÖR (U S D)'!J9*1.8567</f>
        <v>26848860.0891363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</v>
      </c>
    </row>
    <row r="10" spans="1:13" ht="14.25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</v>
      </c>
      <c r="F10" s="99">
        <f>'SEKTÖR (U S D)'!F10*1.8722</f>
        <v>9810077.11619472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11.00469784174754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</v>
      </c>
      <c r="L11" s="100">
        <f t="shared" si="4"/>
        <v>24.616683915626016</v>
      </c>
      <c r="M11" s="100">
        <f t="shared" si="5"/>
        <v>1.5258369481877205</v>
      </c>
    </row>
    <row r="12" spans="1:13" ht="14.25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</v>
      </c>
      <c r="F12" s="99">
        <f>'SEKTÖR (U S D)'!F12*1.8722</f>
        <v>1993445.049826868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0.8915418489234437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28.16904592261873</v>
      </c>
      <c r="M12" s="100">
        <f t="shared" si="5"/>
        <v>0.9048918559673105</v>
      </c>
    </row>
    <row r="13" spans="1:13" ht="14.25">
      <c r="A13" s="15" t="s">
        <v>8</v>
      </c>
      <c r="B13" s="99">
        <f>'SEKTÖR (U S D)'!B13*1.9903</f>
        <v>304262.59810154</v>
      </c>
      <c r="C13" s="99">
        <f>'SEKTÖR (U S D)'!C13*2.2583</f>
        <v>440056.776620901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0.8884898339874702</v>
      </c>
      <c r="J13" s="99">
        <f>'SEKTÖR (U S D)'!J13*1.8567</f>
        <v>2633853.2374980003</v>
      </c>
      <c r="K13" s="99">
        <f>'SEKTÖR (U S D)'!K13*2.1498</f>
        <v>3141572.7718848</v>
      </c>
      <c r="L13" s="100">
        <f t="shared" si="4"/>
        <v>19.276682814305257</v>
      </c>
      <c r="M13" s="100">
        <f t="shared" si="5"/>
        <v>0.9218782341391908</v>
      </c>
    </row>
    <row r="14" spans="1:13" ht="14.25">
      <c r="A14" s="15" t="s">
        <v>9</v>
      </c>
      <c r="B14" s="99">
        <f>'SEKTÖR (U S D)'!B14*1.9903</f>
        <v>361050.406350153</v>
      </c>
      <c r="C14" s="99">
        <f>'SEKTÖR (U S D)'!C14*2.2583</f>
        <v>604672.396143112</v>
      </c>
      <c r="D14" s="100">
        <f t="shared" si="0"/>
        <v>67.47589408795463</v>
      </c>
      <c r="E14" s="100">
        <f t="shared" si="1"/>
        <v>2.125262583513117</v>
      </c>
      <c r="F14" s="99">
        <f>'SEKTÖR (U S D)'!F14*1.8722</f>
        <v>2621965.731379632</v>
      </c>
      <c r="G14" s="99">
        <f>'SEKTÖR (U S D)'!G14*2.1724</f>
        <v>3709458.5682725683</v>
      </c>
      <c r="H14" s="100">
        <f t="shared" si="2"/>
        <v>41.4762414274849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4465089.4499004</v>
      </c>
      <c r="L14" s="100">
        <f t="shared" si="4"/>
        <v>36.74575416568777</v>
      </c>
      <c r="M14" s="100">
        <f t="shared" si="5"/>
        <v>1.3102573380396783</v>
      </c>
    </row>
    <row r="15" spans="1:13" ht="14.25">
      <c r="A15" s="15" t="s">
        <v>10</v>
      </c>
      <c r="B15" s="99">
        <f>'SEKTÖR (U S D)'!B15*1.9903</f>
        <v>45920.935045453</v>
      </c>
      <c r="C15" s="99">
        <f>'SEKTÖR (U S D)'!C15*2.2583</f>
        <v>33639.171838613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</v>
      </c>
      <c r="G15" s="99">
        <f>'SEKTÖR (U S D)'!G15*2.1724</f>
        <v>408318.559826816</v>
      </c>
      <c r="H15" s="100">
        <f t="shared" si="2"/>
        <v>-43.60756909433617</v>
      </c>
      <c r="I15" s="100">
        <f t="shared" si="3"/>
        <v>0.143324860506856</v>
      </c>
      <c r="J15" s="99">
        <f>'SEKTÖR (U S D)'!J15*1.8567</f>
        <v>803842.8302529</v>
      </c>
      <c r="K15" s="99">
        <f>'SEKTÖR (U S D)'!K15*2.1498</f>
        <v>517626.5609124</v>
      </c>
      <c r="L15" s="100">
        <f t="shared" si="4"/>
        <v>-35.60599890533979</v>
      </c>
      <c r="M15" s="100">
        <f t="shared" si="5"/>
        <v>0.1518948292995213</v>
      </c>
    </row>
    <row r="16" spans="1:13" ht="14.25">
      <c r="A16" s="15" t="s">
        <v>11</v>
      </c>
      <c r="B16" s="99">
        <f>'SEKTÖR (U S D)'!B16*1.9903</f>
        <v>99745.779942302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0.7616388905756906</v>
      </c>
      <c r="F16" s="99">
        <f>'SEKTÖR (U S D)'!F16*1.8722</f>
        <v>1431338.784989454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0.6903429162439843</v>
      </c>
      <c r="J16" s="99">
        <f>'SEKTÖR (U S D)'!J16*1.8567</f>
        <v>1656784.9649889</v>
      </c>
      <c r="K16" s="99">
        <f>'SEKTÖR (U S D)'!K16*2.1498</f>
        <v>2250595.7657274</v>
      </c>
      <c r="L16" s="100">
        <f t="shared" si="4"/>
        <v>35.84115098138147</v>
      </c>
      <c r="M16" s="100">
        <f t="shared" si="5"/>
        <v>0.6604256533026752</v>
      </c>
    </row>
    <row r="17" spans="1:13" ht="14.25">
      <c r="A17" s="12" t="s">
        <v>12</v>
      </c>
      <c r="B17" s="99">
        <f>'SEKTÖR (U S D)'!B17*1.9903</f>
        <v>9228.952394844</v>
      </c>
      <c r="C17" s="99">
        <f>'SEKTÖR (U S D)'!C17*2.2583</f>
        <v>9875.290147525</v>
      </c>
      <c r="D17" s="100">
        <f t="shared" si="0"/>
        <v>7.003370751398543</v>
      </c>
      <c r="E17" s="100">
        <f t="shared" si="1"/>
        <v>0.034709017288931006</v>
      </c>
      <c r="F17" s="99">
        <f>'SEKTÖR (U S D)'!F17*1.8722</f>
        <v>119122.051375184</v>
      </c>
      <c r="G17" s="99">
        <f>'SEKTÖR (U S D)'!G17*2.1724</f>
        <v>154686.00366558</v>
      </c>
      <c r="H17" s="100">
        <f t="shared" si="2"/>
        <v>29.855053602447306</v>
      </c>
      <c r="I17" s="100">
        <f t="shared" si="3"/>
        <v>0.05429669889885874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0.053344465401998456</v>
      </c>
    </row>
    <row r="18" spans="1:13" s="26" customFormat="1" ht="15.75">
      <c r="A18" s="96" t="s">
        <v>13</v>
      </c>
      <c r="B18" s="97">
        <f>'SEKTÖR (U S D)'!B18*1.9903</f>
        <v>343314.394655466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</v>
      </c>
      <c r="G18" s="97">
        <f>'SEKTÖR (U S D)'!G18*2.1724</f>
        <v>4072773.680857716</v>
      </c>
      <c r="H18" s="98">
        <f t="shared" si="2"/>
        <v>35.15103749864249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</v>
      </c>
      <c r="L18" s="98">
        <f t="shared" si="4"/>
        <v>33.93891275313647</v>
      </c>
      <c r="M18" s="98">
        <f t="shared" si="5"/>
        <v>1.4215092643990146</v>
      </c>
    </row>
    <row r="19" spans="1:13" ht="14.25">
      <c r="A19" s="15" t="s">
        <v>14</v>
      </c>
      <c r="B19" s="99">
        <f>'SEKTÖR (U S D)'!B19*1.9903</f>
        <v>343314.394655466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</v>
      </c>
      <c r="G19" s="99">
        <f>'SEKTÖR (U S D)'!G19*2.1724</f>
        <v>4072773.680857716</v>
      </c>
      <c r="H19" s="100">
        <f t="shared" si="2"/>
        <v>35.15103749864249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</v>
      </c>
      <c r="L19" s="100">
        <f t="shared" si="4"/>
        <v>33.93891275313647</v>
      </c>
      <c r="M19" s="100">
        <f t="shared" si="5"/>
        <v>1.4215092643990146</v>
      </c>
    </row>
    <row r="20" spans="1:13" s="26" customFormat="1" ht="15.75">
      <c r="A20" s="96" t="s">
        <v>15</v>
      </c>
      <c r="B20" s="97">
        <f>'SEKTÖR (U S D)'!B20*1.9903</f>
        <v>724049.019626673</v>
      </c>
      <c r="C20" s="97">
        <f>'SEKTÖR (U S D)'!C20*2.2583</f>
        <v>793884.81311502</v>
      </c>
      <c r="D20" s="98">
        <f t="shared" si="0"/>
        <v>9.645174787247848</v>
      </c>
      <c r="E20" s="98">
        <f t="shared" si="1"/>
        <v>2.790293884249565</v>
      </c>
      <c r="F20" s="97">
        <f>'SEKTÖR (U S D)'!F20*1.8722</f>
        <v>6675815.23245648</v>
      </c>
      <c r="G20" s="97">
        <f>'SEKTÖR (U S D)'!G20*2.1724</f>
        <v>8107766.927190317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7964863.1470305</v>
      </c>
      <c r="K20" s="97">
        <f>'SEKTÖR (U S D)'!K20*2.1498</f>
        <v>9938414.156449199</v>
      </c>
      <c r="L20" s="98">
        <f t="shared" si="4"/>
        <v>24.778216185101538</v>
      </c>
      <c r="M20" s="98">
        <f t="shared" si="5"/>
        <v>2.91637608228777</v>
      </c>
    </row>
    <row r="21" spans="1:13" ht="14.25">
      <c r="A21" s="15" t="s">
        <v>16</v>
      </c>
      <c r="B21" s="99">
        <f>'SEKTÖR (U S D)'!B21*1.9903</f>
        <v>724049.019626673</v>
      </c>
      <c r="C21" s="99">
        <f>'SEKTÖR (U S D)'!C21*2.2583</f>
        <v>793884.81311502</v>
      </c>
      <c r="D21" s="100">
        <f t="shared" si="0"/>
        <v>9.645174787247848</v>
      </c>
      <c r="E21" s="100">
        <f t="shared" si="1"/>
        <v>2.790293884249565</v>
      </c>
      <c r="F21" s="99">
        <f>'SEKTÖR (U S D)'!F21*1.8722</f>
        <v>6675815.23245648</v>
      </c>
      <c r="G21" s="99">
        <f>'SEKTÖR (U S D)'!G21*2.1724</f>
        <v>8107766.927190317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7964863.1470305</v>
      </c>
      <c r="K21" s="99">
        <f>'SEKTÖR (U S D)'!K21*2.1498</f>
        <v>9938414.156449199</v>
      </c>
      <c r="L21" s="100">
        <f t="shared" si="4"/>
        <v>24.778216185101538</v>
      </c>
      <c r="M21" s="100">
        <f t="shared" si="5"/>
        <v>2.91637608228777</v>
      </c>
    </row>
    <row r="22" spans="1:13" ht="16.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23.10164162264027</v>
      </c>
      <c r="I22" s="101">
        <f t="shared" si="3"/>
        <v>78.94007809201025</v>
      </c>
      <c r="J22" s="94">
        <f>'SEKTÖR (U S D)'!J22*1.8567</f>
        <v>218090864.7792612</v>
      </c>
      <c r="K22" s="94">
        <f>'SEKTÖR (U S D)'!K22*2.1498</f>
        <v>268643247.6485274</v>
      </c>
      <c r="L22" s="101">
        <f t="shared" si="4"/>
        <v>23.179504983132762</v>
      </c>
      <c r="M22" s="101">
        <f t="shared" si="5"/>
        <v>78.8319675329562</v>
      </c>
    </row>
    <row r="23" spans="1:13" s="26" customFormat="1" ht="15.7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5.706975180915686</v>
      </c>
      <c r="J24" s="99">
        <f>'SEKTÖR (U S D)'!J24*1.8567</f>
        <v>15410241.237099601</v>
      </c>
      <c r="K24" s="99">
        <f>'SEKTÖR (U S D)'!K24*2.1498</f>
        <v>19260726.9855816</v>
      </c>
      <c r="L24" s="100">
        <f t="shared" si="4"/>
        <v>24.98653777860461</v>
      </c>
      <c r="M24" s="100">
        <f t="shared" si="5"/>
        <v>5.651960425876816</v>
      </c>
    </row>
    <row r="25" spans="1:13" ht="14.25">
      <c r="A25" s="15" t="s">
        <v>20</v>
      </c>
      <c r="B25" s="99">
        <f>'SEKTÖR (U S D)'!B25*1.9903</f>
        <v>322243.016446897</v>
      </c>
      <c r="C25" s="99">
        <f>'SEKTÖR (U S D)'!C25*2.2583</f>
        <v>326254.420701682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</v>
      </c>
      <c r="G25" s="99">
        <f>'SEKTÖR (U S D)'!G25*2.1724</f>
        <v>3346090.86698856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>
      <c r="A26" s="15" t="s">
        <v>21</v>
      </c>
      <c r="B26" s="99">
        <f>'SEKTÖR (U S D)'!B26*1.9903</f>
        <v>385230.529066032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5047950.0085194</v>
      </c>
      <c r="L26" s="100">
        <f t="shared" si="4"/>
        <v>26.54780802727269</v>
      </c>
      <c r="M26" s="100">
        <f t="shared" si="5"/>
        <v>1.481294745588476</v>
      </c>
    </row>
    <row r="27" spans="1:13" s="26" customFormat="1" ht="15.7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23.35719269498143</v>
      </c>
      <c r="M29" s="98">
        <f t="shared" si="5"/>
        <v>59.0775067344361</v>
      </c>
    </row>
    <row r="30" spans="1:13" ht="14.25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27.88750903431106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</v>
      </c>
    </row>
    <row r="31" spans="1:13" ht="14.25">
      <c r="A31" s="15" t="s">
        <v>26</v>
      </c>
      <c r="B31" s="99">
        <f>'SEKTÖR (U S D)'!B31*1.9903</f>
        <v>3481867.358882744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40500014.23728911</v>
      </c>
      <c r="H31" s="100">
        <f t="shared" si="2"/>
        <v>23.87254340747299</v>
      </c>
      <c r="I31" s="100">
        <f t="shared" si="3"/>
        <v>14.216005497146952</v>
      </c>
      <c r="J31" s="99">
        <f>'SEKTÖR (U S D)'!J31*1.8567</f>
        <v>38726173.5855642</v>
      </c>
      <c r="K31" s="99">
        <f>'SEKTÖR (U S D)'!K31*2.1498</f>
        <v>48333243.06953339</v>
      </c>
      <c r="L31" s="100">
        <f t="shared" si="4"/>
        <v>24.80769101223669</v>
      </c>
      <c r="M31" s="100">
        <f t="shared" si="5"/>
        <v>14.183139467569724</v>
      </c>
    </row>
    <row r="32" spans="1:13" ht="14.25">
      <c r="A32" s="15" t="s">
        <v>27</v>
      </c>
      <c r="B32" s="99">
        <f>'SEKTÖR (U S D)'!B32*1.9903</f>
        <v>95401.41814530599</v>
      </c>
      <c r="C32" s="99">
        <f>'SEKTÖR (U S D)'!C32*2.2583</f>
        <v>397340.182954935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</v>
      </c>
      <c r="G32" s="99">
        <f>'SEKTÖR (U S D)'!G32*2.1724</f>
        <v>2287392.708071208</v>
      </c>
      <c r="H32" s="100">
        <f t="shared" si="2"/>
        <v>21.06875793677258</v>
      </c>
      <c r="I32" s="100">
        <f t="shared" si="3"/>
        <v>0.802903108170629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</v>
      </c>
    </row>
    <row r="33" spans="1:13" ht="14.25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</v>
      </c>
      <c r="G33" s="99">
        <f>'SEKTÖR (U S D)'!G33*2.1724</f>
        <v>21674744.40325042</v>
      </c>
      <c r="H33" s="100">
        <f t="shared" si="2"/>
        <v>22.481551114077735</v>
      </c>
      <c r="I33" s="100">
        <f t="shared" si="3"/>
        <v>7.608103142397509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</v>
      </c>
    </row>
    <row r="34" spans="1:13" ht="14.25">
      <c r="A34" s="15" t="s">
        <v>28</v>
      </c>
      <c r="B34" s="99">
        <f>'SEKTÖR (U S D)'!B34*1.9903</f>
        <v>896263.53793418</v>
      </c>
      <c r="C34" s="99">
        <f>'SEKTÖR (U S D)'!C34*2.2583</f>
        <v>1121102.487450143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25.72324757573193</v>
      </c>
      <c r="M34" s="100">
        <f t="shared" si="5"/>
        <v>3.8648502417951653</v>
      </c>
    </row>
    <row r="35" spans="1:13" ht="14.25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>
      <c r="A36" s="15" t="s">
        <v>30</v>
      </c>
      <c r="B36" s="99">
        <f>'SEKTÖR (U S D)'!B36*1.9903</f>
        <v>2078265.375896983</v>
      </c>
      <c r="C36" s="99">
        <f>'SEKTÖR (U S D)'!C36*2.2583</f>
        <v>2377415.9959627</v>
      </c>
      <c r="D36" s="100">
        <f t="shared" si="0"/>
        <v>14.39424548641209</v>
      </c>
      <c r="E36" s="100">
        <f t="shared" si="1"/>
        <v>8.355984652008583</v>
      </c>
      <c r="F36" s="99">
        <f>'SEKTÖR (U S D)'!F36*1.8722</f>
        <v>21530917.60459363</v>
      </c>
      <c r="G36" s="99">
        <f>'SEKTÖR (U S D)'!G36*2.1724</f>
        <v>24244666.879623886</v>
      </c>
      <c r="H36" s="100">
        <f t="shared" si="2"/>
        <v>12.60396479549611</v>
      </c>
      <c r="I36" s="100">
        <f t="shared" si="3"/>
        <v>8.510177690749869</v>
      </c>
      <c r="J36" s="99">
        <f>'SEKTÖR (U S D)'!J36*1.8567</f>
        <v>25830997.644502796</v>
      </c>
      <c r="K36" s="99">
        <f>'SEKTÖR (U S D)'!K36*2.1498</f>
        <v>28976454.364857</v>
      </c>
      <c r="L36" s="100">
        <f t="shared" si="4"/>
        <v>12.17706247216356</v>
      </c>
      <c r="M36" s="100">
        <f t="shared" si="5"/>
        <v>8.502990228509901</v>
      </c>
    </row>
    <row r="37" spans="1:13" ht="14.25">
      <c r="A37" s="15" t="s">
        <v>188</v>
      </c>
      <c r="B37" s="99">
        <f>'SEKTÖR (U S D)'!B37*1.9903</f>
        <v>480196.411255548</v>
      </c>
      <c r="C37" s="99">
        <f>'SEKTÖR (U S D)'!C37*2.2583</f>
        <v>555496.584949724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4944641.840206289</v>
      </c>
      <c r="G37" s="99">
        <f>'SEKTÖR (U S D)'!G37*2.1724</f>
        <v>5763914.033234272</v>
      </c>
      <c r="H37" s="100">
        <f t="shared" si="2"/>
        <v>16.56888849595229</v>
      </c>
      <c r="I37" s="100">
        <f t="shared" si="3"/>
        <v>2.023205056211989</v>
      </c>
      <c r="J37" s="99">
        <f>'SEKTÖR (U S D)'!J37*1.8567</f>
        <v>5833882.0801161</v>
      </c>
      <c r="K37" s="99">
        <f>'SEKTÖR (U S D)'!K37*2.1498</f>
        <v>6803481.796444201</v>
      </c>
      <c r="L37" s="100">
        <f t="shared" si="4"/>
        <v>16.620145951061208</v>
      </c>
      <c r="M37" s="100">
        <f t="shared" si="5"/>
        <v>1.9964464425699768</v>
      </c>
    </row>
    <row r="38" spans="1:13" ht="14.25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93.32216294015858</v>
      </c>
      <c r="E38" s="100">
        <f t="shared" si="1"/>
        <v>2.6211211197481346</v>
      </c>
      <c r="F38" s="99">
        <f>'SEKTÖR (U S D)'!F38*1.8722</f>
        <v>3415755.788848854</v>
      </c>
      <c r="G38" s="99">
        <f>'SEKTÖR (U S D)'!G38*2.1724</f>
        <v>4780360.7304399</v>
      </c>
      <c r="H38" s="100">
        <f t="shared" si="2"/>
        <v>39.95030751454666</v>
      </c>
      <c r="I38" s="100">
        <f t="shared" si="3"/>
        <v>1.6779656921628732</v>
      </c>
      <c r="J38" s="99">
        <f>'SEKTÖR (U S D)'!J38*1.8567</f>
        <v>4157159.7089943</v>
      </c>
      <c r="K38" s="99">
        <f>'SEKTÖR (U S D)'!K38*2.1498</f>
        <v>5652985.104898801</v>
      </c>
      <c r="L38" s="100">
        <f t="shared" si="4"/>
        <v>35.98190833679495</v>
      </c>
      <c r="M38" s="100">
        <f t="shared" si="5"/>
        <v>1.6588391562206835</v>
      </c>
    </row>
    <row r="39" spans="1:13" ht="14.25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</v>
      </c>
      <c r="E39" s="100">
        <f t="shared" si="1"/>
        <v>0.95758554262217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</v>
      </c>
      <c r="K39" s="99">
        <f>'SEKTÖR (U S D)'!K39*2.1498</f>
        <v>3439166.2988406</v>
      </c>
      <c r="L39" s="100">
        <f t="shared" si="4"/>
        <v>34.721960022387194</v>
      </c>
      <c r="M39" s="100">
        <f t="shared" si="5"/>
        <v>1.0092055109657825</v>
      </c>
    </row>
    <row r="40" spans="1:13" ht="14.25">
      <c r="A40" s="12" t="s">
        <v>32</v>
      </c>
      <c r="B40" s="99">
        <f>'SEKTÖR (U S D)'!B40*1.9903</f>
        <v>720890.412989292</v>
      </c>
      <c r="C40" s="99">
        <f>'SEKTÖR (U S D)'!C40*2.2583</f>
        <v>792601.7814464531</v>
      </c>
      <c r="D40" s="100">
        <f t="shared" si="0"/>
        <v>9.94761022827284</v>
      </c>
      <c r="E40" s="100">
        <f t="shared" si="1"/>
        <v>2.7857843693187356</v>
      </c>
      <c r="F40" s="99">
        <f>'SEKTÖR (U S D)'!F40*1.8722</f>
        <v>6401114.613826483</v>
      </c>
      <c r="G40" s="99">
        <f>'SEKTÖR (U S D)'!G40*2.1724</f>
        <v>8073953.372011608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7584212.7007434</v>
      </c>
      <c r="K40" s="99">
        <f>'SEKTÖR (U S D)'!K40*2.1498</f>
        <v>9667148.718441</v>
      </c>
      <c r="L40" s="100">
        <f t="shared" si="4"/>
        <v>27.464103393268925</v>
      </c>
      <c r="M40" s="100">
        <f t="shared" si="5"/>
        <v>2.8367746465954307</v>
      </c>
    </row>
    <row r="41" spans="1:13" ht="14.25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0.07391408431540943</v>
      </c>
      <c r="F41" s="99">
        <f>'SEKTÖR (U S D)'!F41*1.8722</f>
        <v>166959.10110096802</v>
      </c>
      <c r="G41" s="99">
        <f>'SEKTÖR (U S D)'!G41*2.1724</f>
        <v>207030.674270148</v>
      </c>
      <c r="H41" s="100">
        <f t="shared" si="2"/>
        <v>24.00083188334059</v>
      </c>
      <c r="I41" s="100">
        <f t="shared" si="3"/>
        <v>0.07267032515738359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0.06987583019055171</v>
      </c>
    </row>
    <row r="42" spans="1:13" ht="16.5">
      <c r="A42" s="93" t="s">
        <v>34</v>
      </c>
      <c r="B42" s="94">
        <f>'SEKTÖR (U S D)'!B42*1.9903</f>
        <v>765756.179344065</v>
      </c>
      <c r="C42" s="94">
        <f>'SEKTÖR (U S D)'!C42*2.2583</f>
        <v>786300.0065427871</v>
      </c>
      <c r="D42" s="101">
        <f t="shared" si="0"/>
        <v>2.682815725538066</v>
      </c>
      <c r="E42" s="101">
        <f t="shared" si="1"/>
        <v>2.7636353072846327</v>
      </c>
      <c r="F42" s="94">
        <f>'SEKTÖR (U S D)'!F42*1.8722</f>
        <v>7816429.662395244</v>
      </c>
      <c r="G42" s="94">
        <f>'SEKTÖR (U S D)'!G42*2.1724</f>
        <v>8458540.040543228</v>
      </c>
      <c r="H42" s="101">
        <f t="shared" si="2"/>
        <v>8.21488078165879</v>
      </c>
      <c r="I42" s="101">
        <f t="shared" si="3"/>
        <v>2.9690520850110427</v>
      </c>
      <c r="J42" s="94">
        <f>'SEKTÖR (U S D)'!J42*1.8567</f>
        <v>9282892.981642202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>
      <c r="A43" s="15" t="s">
        <v>35</v>
      </c>
      <c r="B43" s="99">
        <f>'SEKTÖR (U S D)'!B43*1.9903</f>
        <v>765756.179344065</v>
      </c>
      <c r="C43" s="99">
        <f>'SEKTÖR (U S D)'!C43*2.2583</f>
        <v>786300.0065427871</v>
      </c>
      <c r="D43" s="100">
        <f t="shared" si="0"/>
        <v>2.682815725538066</v>
      </c>
      <c r="E43" s="100">
        <f t="shared" si="1"/>
        <v>2.7636353072846327</v>
      </c>
      <c r="F43" s="99">
        <f>'SEKTÖR (U S D)'!F43*1.8722</f>
        <v>7816429.662395244</v>
      </c>
      <c r="G43" s="99">
        <f>'SEKTÖR (U S D)'!G43*2.1724</f>
        <v>8458540.040543228</v>
      </c>
      <c r="H43" s="100">
        <f t="shared" si="2"/>
        <v>8.21488078165879</v>
      </c>
      <c r="I43" s="100">
        <f t="shared" si="3"/>
        <v>2.9690520850110427</v>
      </c>
      <c r="J43" s="99">
        <f>'SEKTÖR (U S D)'!J43*1.8567</f>
        <v>9282892.981642202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</v>
      </c>
      <c r="H44" s="132">
        <f>(G44-F44)/F44*100</f>
        <v>22.65629124997227</v>
      </c>
      <c r="I44" s="132">
        <f t="shared" si="3"/>
        <v>95.633522282463</v>
      </c>
      <c r="J44" s="131">
        <f>'SEKTÖR (U S D)'!J44*1.8567</f>
        <v>265804214.33085027</v>
      </c>
      <c r="K44" s="131">
        <f>'SEKTÖR (U S D)'!K44*2.1498</f>
        <v>327125324.815491</v>
      </c>
      <c r="L44" s="132">
        <f>(K44-J44)/J44*100</f>
        <v>23.07002943464</v>
      </c>
      <c r="M44" s="132">
        <f t="shared" si="5"/>
        <v>95.99322972301738</v>
      </c>
    </row>
    <row r="45" spans="1:13" ht="14.25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4.366477717537005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</v>
      </c>
    </row>
    <row r="46" spans="1:13" s="27" customFormat="1" ht="18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340779579.7259778</v>
      </c>
      <c r="L46" s="106">
        <f>(K46-J46)/J46*100</f>
        <v>21.9179256720989</v>
      </c>
      <c r="M46" s="107">
        <f t="shared" si="5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8" ht="12.75">
      <c r="A48" s="21" t="s">
        <v>185</v>
      </c>
    </row>
    <row r="50" ht="12.75">
      <c r="A50" s="32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21" customWidth="1"/>
    <col min="2" max="2" width="14.421875" style="21" customWidth="1"/>
    <col min="3" max="3" width="17.8515625" style="21" bestFit="1" customWidth="1"/>
    <col min="4" max="4" width="14.421875" style="21" customWidth="1"/>
    <col min="5" max="5" width="17.8515625" style="21" bestFit="1" customWidth="1"/>
    <col min="6" max="6" width="18.00390625" style="21" bestFit="1" customWidth="1"/>
    <col min="7" max="7" width="22.140625" style="21" bestFit="1" customWidth="1"/>
    <col min="8" max="16384" width="9.140625" style="21" customWidth="1"/>
  </cols>
  <sheetData>
    <row r="1" ht="12.75">
      <c r="B1" s="23"/>
    </row>
    <row r="2" ht="12.75">
      <c r="B2" s="23"/>
    </row>
    <row r="3" ht="12.75">
      <c r="B3" s="23"/>
    </row>
    <row r="4" spans="2:3" ht="12.75">
      <c r="B4" s="23"/>
      <c r="C4" s="23"/>
    </row>
    <row r="5" spans="1:7" ht="26.25">
      <c r="A5" s="149" t="s">
        <v>41</v>
      </c>
      <c r="B5" s="150"/>
      <c r="C5" s="150"/>
      <c r="D5" s="150"/>
      <c r="E5" s="150"/>
      <c r="F5" s="150"/>
      <c r="G5" s="151"/>
    </row>
    <row r="6" spans="1:7" ht="18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6.565716738307373</v>
      </c>
      <c r="E8" s="101">
        <f>'SEKTÖR (TL)'!H8</f>
        <v>23.65311560853485</v>
      </c>
      <c r="F8" s="101">
        <f>'SEKTÖR (U S D)'!L8</f>
        <v>8.463242380957817</v>
      </c>
      <c r="G8" s="101">
        <f>'SEKTÖR (TL)'!L8</f>
        <v>25.585327985448973</v>
      </c>
    </row>
    <row r="9" spans="1:7" s="26" customFormat="1" ht="15.7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</v>
      </c>
      <c r="E9" s="98">
        <f>'SEKTÖR (TL)'!H9</f>
        <v>22.74388493560626</v>
      </c>
      <c r="F9" s="98">
        <f>'SEKTÖR (U S D)'!L9</f>
        <v>7.698164729702646</v>
      </c>
      <c r="G9" s="98">
        <f>'SEKTÖR (TL)'!L9</f>
        <v>24.699474624826163</v>
      </c>
    </row>
    <row r="10" spans="1:7" ht="14.25">
      <c r="A10" s="15" t="s">
        <v>5</v>
      </c>
      <c r="B10" s="100">
        <f>'SEKTÖR (U S D)'!D10</f>
        <v>5.750774181087768</v>
      </c>
      <c r="C10" s="100">
        <f>'SEKTÖR (TL)'!D10</f>
        <v>19.99044030204016</v>
      </c>
      <c r="D10" s="100">
        <f>'SEKTÖR (U S D)'!H10</f>
        <v>4.302164774193354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>
      <c r="A11" s="15" t="s">
        <v>6</v>
      </c>
      <c r="B11" s="100">
        <f>'SEKTÖR (U S D)'!D11</f>
        <v>-2.168600223871887</v>
      </c>
      <c r="C11" s="100">
        <f>'SEKTÖR (TL)'!D11</f>
        <v>11.00469784174754</v>
      </c>
      <c r="D11" s="100">
        <f>'SEKTÖR (U S D)'!H11</f>
        <v>4.100917166077681</v>
      </c>
      <c r="E11" s="100">
        <f>'SEKTÖR (TL)'!H11</f>
        <v>20.793094996040555</v>
      </c>
      <c r="F11" s="100">
        <f>'SEKTÖR (U S D)'!L11</f>
        <v>7.626661562072219</v>
      </c>
      <c r="G11" s="100">
        <f>'SEKTÖR (TL)'!L11</f>
        <v>24.616683915626016</v>
      </c>
    </row>
    <row r="12" spans="1:7" ht="14.25">
      <c r="A12" s="15" t="s">
        <v>7</v>
      </c>
      <c r="B12" s="100">
        <f>'SEKTÖR (U S D)'!D12</f>
        <v>3.000798394663437</v>
      </c>
      <c r="C12" s="100">
        <f>'SEKTÖR (TL)'!D12</f>
        <v>16.870171840761934</v>
      </c>
      <c r="D12" s="100">
        <f>'SEKTÖR (U S D)'!H12</f>
        <v>9.8063624770893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28.16904592261873</v>
      </c>
    </row>
    <row r="13" spans="1:7" ht="14.25">
      <c r="A13" s="15" t="s">
        <v>8</v>
      </c>
      <c r="B13" s="100">
        <f>'SEKTÖR (U S D)'!D13</f>
        <v>27.4667909545396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3.014706940794767</v>
      </c>
      <c r="G13" s="100">
        <f>'SEKTÖR (TL)'!L13</f>
        <v>19.276682814305257</v>
      </c>
    </row>
    <row r="14" spans="1:7" ht="14.25">
      <c r="A14" s="15" t="s">
        <v>9</v>
      </c>
      <c r="B14" s="100">
        <f>'SEKTÖR (U S D)'!D14</f>
        <v>47.60097064307489</v>
      </c>
      <c r="C14" s="100">
        <f>'SEKTÖR (TL)'!D14</f>
        <v>67.47589408795463</v>
      </c>
      <c r="D14" s="100">
        <f>'SEKTÖR (U S D)'!H14</f>
        <v>21.9258972567378</v>
      </c>
      <c r="E14" s="100">
        <f>'SEKTÖR (TL)'!H14</f>
        <v>41.4762414274849</v>
      </c>
      <c r="F14" s="100">
        <f>'SEKTÖR (U S D)'!L14</f>
        <v>18.102075430008618</v>
      </c>
      <c r="G14" s="100">
        <f>'SEKTÖR (TL)'!L14</f>
        <v>36.74575416568777</v>
      </c>
    </row>
    <row r="15" spans="1:7" ht="14.25">
      <c r="A15" s="15" t="s">
        <v>10</v>
      </c>
      <c r="B15" s="100">
        <f>'SEKTÖR (U S D)'!D15</f>
        <v>-35.43881676671434</v>
      </c>
      <c r="C15" s="100">
        <f>'SEKTÖR (TL)'!D15</f>
        <v>-26.745455410878254</v>
      </c>
      <c r="D15" s="100">
        <f>'SEKTÖR (U S D)'!H15</f>
        <v>-51.40033642902604</v>
      </c>
      <c r="E15" s="100">
        <f>'SEKTÖR (TL)'!H15</f>
        <v>-43.60756909433617</v>
      </c>
      <c r="F15" s="100">
        <f>'SEKTÖR (U S D)'!L15</f>
        <v>-44.3853652281814</v>
      </c>
      <c r="G15" s="100">
        <f>'SEKTÖR (TL)'!L15</f>
        <v>-35.60599890533979</v>
      </c>
    </row>
    <row r="16" spans="1:7" ht="14.25">
      <c r="A16" s="15" t="s">
        <v>11</v>
      </c>
      <c r="B16" s="100">
        <f>'SEKTÖR (U S D)'!D16</f>
        <v>91.46925016809926</v>
      </c>
      <c r="C16" s="100">
        <f>'SEKTÖR (TL)'!D16</f>
        <v>117.2511720115654</v>
      </c>
      <c r="D16" s="100">
        <f>'SEKTÖR (U S D)'!H16</f>
        <v>18.41656887930917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35.84115098138147</v>
      </c>
    </row>
    <row r="17" spans="1:7" ht="14.25">
      <c r="A17" s="12" t="s">
        <v>12</v>
      </c>
      <c r="B17" s="100">
        <f>'SEKTÖR (U S D)'!D17</f>
        <v>-5.695076470571443</v>
      </c>
      <c r="C17" s="100">
        <f>'SEKTÖR (TL)'!D17</f>
        <v>7.003370751398543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>
      <c r="A18" s="96" t="s">
        <v>13</v>
      </c>
      <c r="B18" s="98">
        <f>'SEKTÖR (U S D)'!D18</f>
        <v>5.159491681097204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35.15103749864249</v>
      </c>
      <c r="F18" s="98">
        <f>'SEKTÖR (U S D)'!L18</f>
        <v>15.677913903036798</v>
      </c>
      <c r="G18" s="98">
        <f>'SEKTÖR (TL)'!L18</f>
        <v>33.93891275313647</v>
      </c>
    </row>
    <row r="19" spans="1:7" ht="14.25">
      <c r="A19" s="15" t="s">
        <v>14</v>
      </c>
      <c r="B19" s="100">
        <f>'SEKTÖR (U S D)'!D19</f>
        <v>5.159491681097204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35.15103749864249</v>
      </c>
      <c r="F19" s="100">
        <f>'SEKTÖR (U S D)'!L19</f>
        <v>15.677913903036798</v>
      </c>
      <c r="G19" s="100">
        <f>'SEKTÖR (TL)'!L19</f>
        <v>33.93891275313647</v>
      </c>
    </row>
    <row r="20" spans="1:7" s="26" customFormat="1" ht="15.75">
      <c r="A20" s="96" t="s">
        <v>15</v>
      </c>
      <c r="B20" s="98">
        <f>'SEKTÖR (U S D)'!D20</f>
        <v>-3.366784138927796</v>
      </c>
      <c r="C20" s="98">
        <f>'SEKTÖR (TL)'!D20</f>
        <v>9.645174787247848</v>
      </c>
      <c r="D20" s="98">
        <f>'SEKTÖR (U S D)'!H20</f>
        <v>4.666907885896901</v>
      </c>
      <c r="E20" s="98">
        <f>'SEKTÖR (TL)'!H20</f>
        <v>21.449840129966056</v>
      </c>
      <c r="F20" s="98">
        <f>'SEKTÖR (U S D)'!L20</f>
        <v>7.766170802343489</v>
      </c>
      <c r="G20" s="98">
        <f>'SEKTÖR (TL)'!L20</f>
        <v>24.778216185101538</v>
      </c>
    </row>
    <row r="21" spans="1:7" ht="14.25">
      <c r="A21" s="15" t="s">
        <v>16</v>
      </c>
      <c r="B21" s="100">
        <f>'SEKTÖR (U S D)'!D21</f>
        <v>-3.366784138927796</v>
      </c>
      <c r="C21" s="100">
        <f>'SEKTÖR (TL)'!D21</f>
        <v>9.645174787247848</v>
      </c>
      <c r="D21" s="100">
        <f>'SEKTÖR (U S D)'!H21</f>
        <v>4.666907885896901</v>
      </c>
      <c r="E21" s="100">
        <f>'SEKTÖR (TL)'!H21</f>
        <v>21.449840129966056</v>
      </c>
      <c r="F21" s="100">
        <f>'SEKTÖR (U S D)'!L21</f>
        <v>7.766170802343489</v>
      </c>
      <c r="G21" s="100">
        <f>'SEKTÖR (TL)'!L21</f>
        <v>24.778216185101538</v>
      </c>
    </row>
    <row r="22" spans="1:7" ht="16.5">
      <c r="A22" s="93" t="s">
        <v>17</v>
      </c>
      <c r="B22" s="101">
        <f>'SEKTÖR (U S D)'!D22</f>
        <v>6.561643019322158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23.10164162264027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>
      <c r="A23" s="96" t="s">
        <v>18</v>
      </c>
      <c r="B23" s="98">
        <f>'SEKTÖR (U S D)'!D23</f>
        <v>4.483590422179481</v>
      </c>
      <c r="C23" s="98">
        <f>'SEKTÖR (TL)'!D23</f>
        <v>18.552626363064835</v>
      </c>
      <c r="D23" s="98">
        <f>'SEKTÖR (U S D)'!H23</f>
        <v>7.040256959880963</v>
      </c>
      <c r="E23" s="98">
        <f>'SEKTÖR (TL)'!H23</f>
        <v>24.203746511935353</v>
      </c>
      <c r="F23" s="98">
        <f>'SEKTÖR (U S D)'!L23</f>
        <v>7.564468426861951</v>
      </c>
      <c r="G23" s="98">
        <f>'SEKTÖR (TL)'!L23</f>
        <v>24.544672927273016</v>
      </c>
    </row>
    <row r="24" spans="1:7" ht="14.25">
      <c r="A24" s="15" t="s">
        <v>19</v>
      </c>
      <c r="B24" s="100">
        <f>'SEKTÖR (U S D)'!D24</f>
        <v>7.195711361656507</v>
      </c>
      <c r="C24" s="100">
        <f>'SEKTÖR (TL)'!D24</f>
        <v>21.629942706139218</v>
      </c>
      <c r="D24" s="100">
        <f>'SEKTÖR (U S D)'!H24</f>
        <v>8.268080909075968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>
      <c r="A26" s="15" t="s">
        <v>21</v>
      </c>
      <c r="B26" s="100">
        <f>'SEKTÖR (U S D)'!D26</f>
        <v>7.324990650939868</v>
      </c>
      <c r="C26" s="100">
        <f>'SEKTÖR (TL)'!D26</f>
        <v>21.776629848272886</v>
      </c>
      <c r="D26" s="100">
        <f>'SEKTÖR (U S D)'!H26</f>
        <v>8.66331598367866</v>
      </c>
      <c r="E26" s="100">
        <f>'SEKTÖR (TL)'!H26</f>
        <v>26.087056747646358</v>
      </c>
      <c r="F26" s="100">
        <f>'SEKTÖR (U S D)'!L26</f>
        <v>9.294499564720999</v>
      </c>
      <c r="G26" s="100">
        <f>'SEKTÖR (TL)'!L26</f>
        <v>26.54780802727269</v>
      </c>
    </row>
    <row r="27" spans="1:7" s="26" customFormat="1" ht="15.75">
      <c r="A27" s="96" t="s">
        <v>22</v>
      </c>
      <c r="B27" s="98">
        <f>'SEKTÖR (U S D)'!D27</f>
        <v>8.210648276764458</v>
      </c>
      <c r="C27" s="98">
        <f>'SEKTÖR (TL)'!D27</f>
        <v>22.781543990060396</v>
      </c>
      <c r="D27" s="98">
        <f>'SEKTÖR (U S D)'!H27</f>
        <v>4.472378982124383</v>
      </c>
      <c r="E27" s="98">
        <f>'SEKTÖR (TL)'!H27</f>
        <v>21.22411927185503</v>
      </c>
      <c r="F27" s="98">
        <f>'SEKTÖR (U S D)'!L27</f>
        <v>4.761606251065343</v>
      </c>
      <c r="G27" s="98">
        <f>'SEKTÖR (TL)'!L27</f>
        <v>21.299348908569108</v>
      </c>
    </row>
    <row r="28" spans="1:7" ht="14.25">
      <c r="A28" s="15" t="s">
        <v>23</v>
      </c>
      <c r="B28" s="100">
        <f>'SEKTÖR (U S D)'!D28</f>
        <v>8.210648276764458</v>
      </c>
      <c r="C28" s="100">
        <f>'SEKTÖR (TL)'!D28</f>
        <v>22.781543990060396</v>
      </c>
      <c r="D28" s="100">
        <f>'SEKTÖR (U S D)'!H28</f>
        <v>4.472378982124383</v>
      </c>
      <c r="E28" s="100">
        <f>'SEKTÖR (TL)'!H28</f>
        <v>21.22411927185503</v>
      </c>
      <c r="F28" s="100">
        <f>'SEKTÖR (U S D)'!L28</f>
        <v>4.761606251065343</v>
      </c>
      <c r="G28" s="100">
        <f>'SEKTÖR (TL)'!L28</f>
        <v>21.299348908569108</v>
      </c>
    </row>
    <row r="29" spans="1:7" s="26" customFormat="1" ht="15.75">
      <c r="A29" s="96" t="s">
        <v>24</v>
      </c>
      <c r="B29" s="98">
        <f>'SEKTÖR (U S D)'!D29</f>
        <v>6.549144467093614</v>
      </c>
      <c r="C29" s="98">
        <f>'SEKTÖR (TL)'!D29</f>
        <v>20.89631359595917</v>
      </c>
      <c r="D29" s="98">
        <f>'SEKTÖR (U S D)'!H29</f>
        <v>6.273449963607209</v>
      </c>
      <c r="E29" s="98">
        <f>'SEKTÖR (TL)'!H29</f>
        <v>23.313984991422014</v>
      </c>
      <c r="F29" s="98">
        <f>'SEKTÖR (U S D)'!L29</f>
        <v>6.538887188004473</v>
      </c>
      <c r="G29" s="98">
        <f>'SEKTÖR (TL)'!L29</f>
        <v>23.35719269498143</v>
      </c>
    </row>
    <row r="30" spans="1:7" ht="14.25">
      <c r="A30" s="15" t="s">
        <v>25</v>
      </c>
      <c r="B30" s="100">
        <f>'SEKTÖR (U S D)'!D30</f>
        <v>12.710671403706009</v>
      </c>
      <c r="C30" s="100">
        <f>'SEKTÖR (TL)'!D30</f>
        <v>27.88750903431106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</v>
      </c>
      <c r="E31" s="100">
        <f>'SEKTÖR (TL)'!H31</f>
        <v>23.87254340747299</v>
      </c>
      <c r="F31" s="100">
        <f>'SEKTÖR (U S D)'!L31</f>
        <v>7.791627082714617</v>
      </c>
      <c r="G31" s="100">
        <f>'SEKTÖR (TL)'!L31</f>
        <v>24.80769101223669</v>
      </c>
    </row>
    <row r="32" spans="1:7" ht="14.25">
      <c r="A32" s="15" t="s">
        <v>27</v>
      </c>
      <c r="B32" s="100">
        <f>'SEKTÖR (U S D)'!D32</f>
        <v>267.0663432371263</v>
      </c>
      <c r="C32" s="100">
        <f>'SEKTÖR (TL)'!D32</f>
        <v>316.4929522847824</v>
      </c>
      <c r="D32" s="100">
        <f>'SEKTÖR (U S D)'!H32</f>
        <v>4.338486747019702</v>
      </c>
      <c r="E32" s="100">
        <f>'SEKTÖR (TL)'!H32</f>
        <v>21.06875793677258</v>
      </c>
      <c r="F32" s="100">
        <f>'SEKTÖR (U S D)'!L32</f>
        <v>1.965501475408545</v>
      </c>
      <c r="G32" s="100">
        <f>'SEKTÖR (TL)'!L32</f>
        <v>18.061849018060684</v>
      </c>
    </row>
    <row r="33" spans="1:7" ht="14.25">
      <c r="A33" s="15" t="s">
        <v>187</v>
      </c>
      <c r="B33" s="100">
        <f>'SEKTÖR (U S D)'!D33</f>
        <v>-0.04273066239056192</v>
      </c>
      <c r="C33" s="100">
        <f>'SEKTÖR (TL)'!D33</f>
        <v>13.416822260525265</v>
      </c>
      <c r="D33" s="100">
        <f>'SEKTÖR (U S D)'!H33</f>
        <v>5.556048607888206</v>
      </c>
      <c r="E33" s="100">
        <f>'SEKTÖR (TL)'!H33</f>
        <v>22.481551114077735</v>
      </c>
      <c r="F33" s="100">
        <f>'SEKTÖR (U S D)'!L33</f>
        <v>6.068870716474661</v>
      </c>
      <c r="G33" s="100">
        <f>'SEKTÖR (TL)'!L33</f>
        <v>22.81297908454636</v>
      </c>
    </row>
    <row r="34" spans="1:7" ht="14.25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</v>
      </c>
      <c r="E34" s="100">
        <f>'SEKTÖR (TL)'!H34</f>
        <v>24.244904073620408</v>
      </c>
      <c r="F34" s="100">
        <f>'SEKTÖR (U S D)'!L34</f>
        <v>8.582358253726614</v>
      </c>
      <c r="G34" s="100">
        <f>'SEKTÖR (TL)'!L34</f>
        <v>25.72324757573193</v>
      </c>
    </row>
    <row r="35" spans="1:7" ht="14.25">
      <c r="A35" s="15" t="s">
        <v>29</v>
      </c>
      <c r="B35" s="100">
        <f>'SEKTÖR (U S D)'!D35</f>
        <v>5.442908278539766</v>
      </c>
      <c r="C35" s="100">
        <f>'SEKTÖR (TL)'!D35</f>
        <v>19.641119311373348</v>
      </c>
      <c r="D35" s="100">
        <f>'SEKTÖR (U S D)'!H35</f>
        <v>6.199079479014386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>
      <c r="A36" s="15" t="s">
        <v>30</v>
      </c>
      <c r="B36" s="100">
        <f>'SEKTÖR (U S D)'!D36</f>
        <v>0.8186984862976513</v>
      </c>
      <c r="C36" s="100">
        <f>'SEKTÖR (TL)'!D36</f>
        <v>14.39424548641209</v>
      </c>
      <c r="D36" s="100">
        <f>'SEKTÖR (U S D)'!H36</f>
        <v>-2.9565720446843002</v>
      </c>
      <c r="E36" s="100">
        <f>'SEKTÖR (TL)'!H36</f>
        <v>12.60396479549611</v>
      </c>
      <c r="F36" s="100">
        <f>'SEKTÖR (U S D)'!L36</f>
        <v>-3.1169634886658844</v>
      </c>
      <c r="G36" s="100">
        <f>'SEKTÖR (TL)'!L36</f>
        <v>12.17706247216356</v>
      </c>
    </row>
    <row r="37" spans="1:7" ht="14.25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</v>
      </c>
      <c r="G37" s="100">
        <f>'SEKTÖR (TL)'!L37</f>
        <v>16.620145951061208</v>
      </c>
    </row>
    <row r="38" spans="1:7" ht="14.25">
      <c r="A38" s="12" t="s">
        <v>31</v>
      </c>
      <c r="B38" s="100">
        <f>'SEKTÖR (U S D)'!D38</f>
        <v>70.37997648664818</v>
      </c>
      <c r="C38" s="100">
        <f>'SEKTÖR (TL)'!D38</f>
        <v>93.32216294015858</v>
      </c>
      <c r="D38" s="100">
        <f>'SEKTÖR (U S D)'!H38</f>
        <v>20.610829372460973</v>
      </c>
      <c r="E38" s="100">
        <f>'SEKTÖR (TL)'!H38</f>
        <v>39.95030751454666</v>
      </c>
      <c r="F38" s="100">
        <f>'SEKTÖR (U S D)'!L38</f>
        <v>17.44237101540943</v>
      </c>
      <c r="G38" s="100">
        <f>'SEKTÖR (TL)'!L38</f>
        <v>35.98190833679495</v>
      </c>
    </row>
    <row r="39" spans="1:7" ht="14.25">
      <c r="A39" s="12" t="s">
        <v>189</v>
      </c>
      <c r="B39" s="100">
        <f>'SEKTÖR (U S D)'!D39</f>
        <v>-7.0847856580018425</v>
      </c>
      <c r="C39" s="100">
        <f>'SEKTÖR (TL)'!D39</f>
        <v>5.42653295911895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>
      <c r="A40" s="12" t="s">
        <v>32</v>
      </c>
      <c r="B40" s="100">
        <f>'SEKTÖR (U S D)'!D40</f>
        <v>-3.100239721325162</v>
      </c>
      <c r="C40" s="100">
        <f>'SEKTÖR (TL)'!D40</f>
        <v>9.94761022827284</v>
      </c>
      <c r="D40" s="100">
        <f>'SEKTÖR (U S D)'!H40</f>
        <v>8.703388053606632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</v>
      </c>
      <c r="F41" s="100">
        <f>'SEKTÖR (U S D)'!L41</f>
        <v>6.8731594915108305</v>
      </c>
      <c r="G41" s="100">
        <f>'SEKTÖR (TL)'!L41</f>
        <v>23.744233465207078</v>
      </c>
    </row>
    <row r="42" spans="1:7" ht="16.5">
      <c r="A42" s="93" t="s">
        <v>34</v>
      </c>
      <c r="B42" s="101">
        <f>'SEKTÖR (U S D)'!D42</f>
        <v>-9.50289680798016</v>
      </c>
      <c r="C42" s="101">
        <f>'SEKTÖR (TL)'!D42</f>
        <v>2.682815725538066</v>
      </c>
      <c r="D42" s="101">
        <f>'SEKTÖR (U S D)'!H42</f>
        <v>-6.7391365312918445</v>
      </c>
      <c r="E42" s="101">
        <f>'SEKTÖR (TL)'!H42</f>
        <v>8.21488078165879</v>
      </c>
      <c r="F42" s="101">
        <f>'SEKTÖR (U S D)'!L42</f>
        <v>-4.923895537772739</v>
      </c>
      <c r="G42" s="101">
        <f>'SEKTÖR (TL)'!L42</f>
        <v>10.084886827649125</v>
      </c>
    </row>
    <row r="43" spans="1:7" ht="14.25">
      <c r="A43" s="15" t="s">
        <v>35</v>
      </c>
      <c r="B43" s="100">
        <f>'SEKTÖR (U S D)'!D43</f>
        <v>-9.50289680798016</v>
      </c>
      <c r="C43" s="100">
        <f>'SEKTÖR (TL)'!D43</f>
        <v>2.682815725538066</v>
      </c>
      <c r="D43" s="100">
        <f>'SEKTÖR (U S D)'!H43</f>
        <v>-6.7391365312918445</v>
      </c>
      <c r="E43" s="100">
        <f>'SEKTÖR (TL)'!H43</f>
        <v>8.21488078165879</v>
      </c>
      <c r="F43" s="100">
        <f>'SEKTÖR (U S D)'!L43</f>
        <v>-4.923895537772739</v>
      </c>
      <c r="G43" s="100">
        <f>'SEKTÖR (TL)'!L43</f>
        <v>10.084886827649125</v>
      </c>
    </row>
    <row r="44" spans="1:7" ht="18">
      <c r="A44" s="109" t="s">
        <v>44</v>
      </c>
      <c r="B44" s="110">
        <f>'SEKTÖR (U S D)'!D44</f>
        <v>6.65205478401876</v>
      </c>
      <c r="C44" s="110">
        <f>'SEKTÖR (TL)'!D44</f>
        <v>21.013081102723007</v>
      </c>
      <c r="D44" s="110">
        <f>'SEKTÖR (U S D)'!H44</f>
        <v>5.706641722610051</v>
      </c>
      <c r="E44" s="110">
        <f>'SEKTÖR (TL)'!H44</f>
        <v>22.65629124997227</v>
      </c>
      <c r="F44" s="110">
        <f>'SEKTÖR (U S D)'!L44</f>
        <v>6.290875268069628</v>
      </c>
      <c r="G44" s="110">
        <f>'SEKTÖR (TL)'!L44</f>
        <v>23.07002943464</v>
      </c>
    </row>
    <row r="45" spans="1:7" ht="14.25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>
      <c r="A46" s="104" t="s">
        <v>44</v>
      </c>
      <c r="B46" s="112">
        <f>'SEKTÖR (U S D)'!D46</f>
        <v>6.65205478401876</v>
      </c>
      <c r="C46" s="112">
        <f>'SEKTÖR (TL)'!D46</f>
        <v>21.013081102723007</v>
      </c>
      <c r="D46" s="112">
        <f>'SEKTÖR (U S D)'!H46</f>
        <v>5.600512953441204</v>
      </c>
      <c r="E46" s="112">
        <f>'SEKTÖR (TL)'!H46</f>
        <v>22.533145144779223</v>
      </c>
      <c r="F46" s="112">
        <f>'SEKTÖR (U S D)'!L46</f>
        <v>5.295847332489552</v>
      </c>
      <c r="G46" s="112">
        <f>'SEKTÖR (TL)'!L46</f>
        <v>21.9179256720989</v>
      </c>
    </row>
    <row r="47" spans="1:5" s="27" customFormat="1" ht="18">
      <c r="A47" s="28"/>
      <c r="B47" s="30"/>
      <c r="C47" s="30"/>
      <c r="D47" s="30"/>
      <c r="E47" s="30"/>
    </row>
    <row r="48" ht="14.25">
      <c r="A48" s="33"/>
    </row>
    <row r="49" ht="12.75">
      <c r="A49" s="26" t="s">
        <v>40</v>
      </c>
    </row>
    <row r="50" ht="12.75">
      <c r="A50" s="34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2" t="s">
        <v>205</v>
      </c>
    </row>
    <row r="6" spans="1:13" ht="22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>
      <c r="A9" s="118" t="s">
        <v>47</v>
      </c>
      <c r="B9" s="35">
        <v>966701.574</v>
      </c>
      <c r="C9" s="36">
        <v>1155087.205</v>
      </c>
      <c r="D9" s="119">
        <f aca="true" t="shared" si="0" ref="D9:D22">(C9-B9)/B9*100</f>
        <v>19.48746501161692</v>
      </c>
      <c r="E9" s="120">
        <f aca="true" t="shared" si="1" ref="E9:E22">C9/C$22*100</f>
        <v>9.16830095538245</v>
      </c>
      <c r="F9" s="35">
        <v>9985572.751000002</v>
      </c>
      <c r="G9" s="36">
        <v>10521173.09</v>
      </c>
      <c r="H9" s="119">
        <f aca="true" t="shared" si="2" ref="H9:H22">(G9-F9)/F9*100</f>
        <v>5.3637417938431255</v>
      </c>
      <c r="I9" s="120">
        <f aca="true" t="shared" si="3" ref="I9:I22">G9/G$22*100</f>
        <v>8.38911629484944</v>
      </c>
      <c r="J9" s="35">
        <v>12375515.154999997</v>
      </c>
      <c r="K9" s="36">
        <v>13038048.102</v>
      </c>
      <c r="L9" s="119">
        <f aca="true" t="shared" si="4" ref="L9:L22">(K9-J9)/J9*100</f>
        <v>5.353578729466657</v>
      </c>
      <c r="M9" s="120">
        <f aca="true" t="shared" si="5" ref="M9:M22">K9/K$22*100</f>
        <v>8.568335645187352</v>
      </c>
    </row>
    <row r="10" spans="1:13" ht="22.5" customHeight="1">
      <c r="A10" s="118" t="s">
        <v>196</v>
      </c>
      <c r="B10" s="35">
        <v>134841.561</v>
      </c>
      <c r="C10" s="36">
        <v>129515.389</v>
      </c>
      <c r="D10" s="119">
        <f t="shared" si="0"/>
        <v>-3.949948339740736</v>
      </c>
      <c r="E10" s="120">
        <f t="shared" si="1"/>
        <v>1.028005556260516</v>
      </c>
      <c r="F10" s="35">
        <v>1222013.832</v>
      </c>
      <c r="G10" s="36">
        <v>1326251.659</v>
      </c>
      <c r="H10" s="119">
        <f t="shared" si="2"/>
        <v>8.530003856781226</v>
      </c>
      <c r="I10" s="120">
        <f t="shared" si="3"/>
        <v>1.0574941889477083</v>
      </c>
      <c r="J10" s="35">
        <v>1480280.488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>
      <c r="A11" s="118" t="s">
        <v>48</v>
      </c>
      <c r="B11" s="35">
        <v>233108.844</v>
      </c>
      <c r="C11" s="36">
        <v>215576.992</v>
      </c>
      <c r="D11" s="119">
        <f t="shared" si="0"/>
        <v>-7.520886680730145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-0.4175344100563423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0.7034150884440106</v>
      </c>
      <c r="M11" s="120">
        <f t="shared" si="5"/>
        <v>2.0285241096716238</v>
      </c>
    </row>
    <row r="12" spans="1:13" ht="22.5" customHeight="1">
      <c r="A12" s="118" t="s">
        <v>49</v>
      </c>
      <c r="B12" s="35">
        <v>177405.996</v>
      </c>
      <c r="C12" s="36">
        <v>199661.104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12.32410049445805</v>
      </c>
      <c r="I12" s="120">
        <f t="shared" si="3"/>
        <v>1.5473369604919125</v>
      </c>
      <c r="J12" s="35">
        <v>2070984.171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>
      <c r="A13" s="121" t="s">
        <v>50</v>
      </c>
      <c r="B13" s="35">
        <v>88115.321</v>
      </c>
      <c r="C13" s="36">
        <v>75718.162</v>
      </c>
      <c r="D13" s="119">
        <f t="shared" si="0"/>
        <v>-14.069243417952254</v>
      </c>
      <c r="E13" s="120">
        <f t="shared" si="1"/>
        <v>0.6009995557040243</v>
      </c>
      <c r="F13" s="35">
        <v>929552.8970000001</v>
      </c>
      <c r="G13" s="36">
        <v>845757.352</v>
      </c>
      <c r="H13" s="119">
        <f t="shared" si="2"/>
        <v>-9.014607481773051</v>
      </c>
      <c r="I13" s="120">
        <f t="shared" si="3"/>
        <v>0.6743693619008709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0.6926877736332179</v>
      </c>
    </row>
    <row r="14" spans="1:13" ht="22.5" customHeight="1">
      <c r="A14" s="118" t="s">
        <v>51</v>
      </c>
      <c r="B14" s="35">
        <v>997737.413</v>
      </c>
      <c r="C14" s="36">
        <v>1025105.715</v>
      </c>
      <c r="D14" s="119">
        <f t="shared" si="0"/>
        <v>2.7430365588586008</v>
      </c>
      <c r="E14" s="120">
        <f t="shared" si="1"/>
        <v>8.136595804645339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12514291.564</v>
      </c>
      <c r="L14" s="119">
        <f t="shared" si="4"/>
        <v>5.102815107392223</v>
      </c>
      <c r="M14" s="120">
        <f t="shared" si="5"/>
        <v>8.224133677313269</v>
      </c>
    </row>
    <row r="15" spans="1:13" ht="22.5" customHeight="1">
      <c r="A15" s="118" t="s">
        <v>52</v>
      </c>
      <c r="B15" s="35">
        <v>810232.559</v>
      </c>
      <c r="C15" s="36">
        <v>782122.573</v>
      </c>
      <c r="D15" s="119">
        <f t="shared" si="0"/>
        <v>-3.4693725508505557</v>
      </c>
      <c r="E15" s="120">
        <f t="shared" si="1"/>
        <v>6.207959972391937</v>
      </c>
      <c r="F15" s="35">
        <v>7613966.047</v>
      </c>
      <c r="G15" s="36">
        <v>7369818.634999999</v>
      </c>
      <c r="H15" s="119">
        <f t="shared" si="2"/>
        <v>-3.2065734269487396</v>
      </c>
      <c r="I15" s="120">
        <f t="shared" si="3"/>
        <v>5.876366168685811</v>
      </c>
      <c r="J15" s="35">
        <v>9178848.968</v>
      </c>
      <c r="K15" s="36">
        <v>9112708.62</v>
      </c>
      <c r="L15" s="119">
        <f t="shared" si="4"/>
        <v>-0.7205734426024947</v>
      </c>
      <c r="M15" s="120">
        <f t="shared" si="5"/>
        <v>5.9886836957577</v>
      </c>
    </row>
    <row r="16" spans="1:13" ht="22.5" customHeight="1">
      <c r="A16" s="118" t="s">
        <v>53</v>
      </c>
      <c r="B16" s="35">
        <v>496781.907</v>
      </c>
      <c r="C16" s="36">
        <v>570984.694</v>
      </c>
      <c r="D16" s="119">
        <f t="shared" si="0"/>
        <v>14.9366927326522</v>
      </c>
      <c r="E16" s="120">
        <f t="shared" si="1"/>
        <v>4.532090298332892</v>
      </c>
      <c r="F16" s="35">
        <v>5329030.137</v>
      </c>
      <c r="G16" s="36">
        <v>5674318.128</v>
      </c>
      <c r="H16" s="119">
        <f t="shared" si="2"/>
        <v>6.479377712702912</v>
      </c>
      <c r="I16" s="120">
        <f t="shared" si="3"/>
        <v>4.52444934253661</v>
      </c>
      <c r="J16" s="35">
        <v>6495279.904</v>
      </c>
      <c r="K16" s="36">
        <v>6918625.434</v>
      </c>
      <c r="L16" s="119">
        <f t="shared" si="4"/>
        <v>6.5177411329000705</v>
      </c>
      <c r="M16" s="120">
        <f t="shared" si="5"/>
        <v>4.54677758956484</v>
      </c>
    </row>
    <row r="17" spans="1:13" ht="22.5" customHeight="1">
      <c r="A17" s="118" t="s">
        <v>54</v>
      </c>
      <c r="B17" s="35">
        <v>3375711.553</v>
      </c>
      <c r="C17" s="36">
        <v>3789957.006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35902783.654</v>
      </c>
      <c r="H17" s="119">
        <f t="shared" si="2"/>
        <v>7.8776680062435895</v>
      </c>
      <c r="I17" s="120">
        <f t="shared" si="3"/>
        <v>28.62728564635995</v>
      </c>
      <c r="J17" s="35">
        <v>40277506.861</v>
      </c>
      <c r="K17" s="36">
        <v>43211016.42999999</v>
      </c>
      <c r="L17" s="119">
        <f t="shared" si="4"/>
        <v>7.283245159944237</v>
      </c>
      <c r="M17" s="120">
        <f t="shared" si="5"/>
        <v>28.397386590800384</v>
      </c>
    </row>
    <row r="18" spans="1:13" ht="22.5" customHeight="1">
      <c r="A18" s="118" t="s">
        <v>55</v>
      </c>
      <c r="B18" s="35">
        <v>1550806.912</v>
      </c>
      <c r="C18" s="36">
        <v>1648890.434</v>
      </c>
      <c r="D18" s="119">
        <f t="shared" si="0"/>
        <v>6.324676608095997</v>
      </c>
      <c r="E18" s="120">
        <f t="shared" si="1"/>
        <v>13.087776988546231</v>
      </c>
      <c r="F18" s="35">
        <v>16508730.636</v>
      </c>
      <c r="G18" s="36">
        <v>17457520.64</v>
      </c>
      <c r="H18" s="119">
        <f t="shared" si="2"/>
        <v>5.7472014349244285</v>
      </c>
      <c r="I18" s="120">
        <f t="shared" si="3"/>
        <v>13.91985186593812</v>
      </c>
      <c r="J18" s="35">
        <v>19772593.634</v>
      </c>
      <c r="K18" s="36">
        <v>21064157.52</v>
      </c>
      <c r="L18" s="119">
        <f t="shared" si="4"/>
        <v>6.532091388249081</v>
      </c>
      <c r="M18" s="120">
        <f t="shared" si="5"/>
        <v>13.84292881131274</v>
      </c>
    </row>
    <row r="19" spans="1:13" ht="22.5" customHeight="1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</v>
      </c>
      <c r="M19" s="120">
        <f t="shared" si="5"/>
        <v>1.0196320507783718</v>
      </c>
    </row>
    <row r="20" spans="1:13" ht="22.5" customHeight="1">
      <c r="A20" s="118" t="s">
        <v>57</v>
      </c>
      <c r="B20" s="35">
        <v>992303.6</v>
      </c>
      <c r="C20" s="36">
        <v>989551.101</v>
      </c>
      <c r="D20" s="119">
        <f t="shared" si="0"/>
        <v>-0.2773847640984022</v>
      </c>
      <c r="E20" s="120">
        <f t="shared" si="1"/>
        <v>7.85438732714389</v>
      </c>
      <c r="F20" s="35">
        <v>9691058.982</v>
      </c>
      <c r="G20" s="36">
        <v>10615747.941</v>
      </c>
      <c r="H20" s="119">
        <f t="shared" si="2"/>
        <v>9.54167094346964</v>
      </c>
      <c r="I20" s="120">
        <f t="shared" si="3"/>
        <v>8.464526082030032</v>
      </c>
      <c r="J20" s="35">
        <v>11638864.948</v>
      </c>
      <c r="K20" s="36">
        <v>12834505.033</v>
      </c>
      <c r="L20" s="119">
        <f t="shared" si="4"/>
        <v>10.272823770546934</v>
      </c>
      <c r="M20" s="120">
        <f t="shared" si="5"/>
        <v>8.434571348584088</v>
      </c>
    </row>
    <row r="21" spans="1:13" ht="22.5" customHeight="1">
      <c r="A21" s="118" t="s">
        <v>58</v>
      </c>
      <c r="B21" s="35">
        <v>1850605.601</v>
      </c>
      <c r="C21" s="36">
        <v>1841627.681</v>
      </c>
      <c r="D21" s="119">
        <f t="shared" si="0"/>
        <v>-0.4851341633867629</v>
      </c>
      <c r="E21" s="120">
        <f t="shared" si="1"/>
        <v>14.617594891609132</v>
      </c>
      <c r="F21" s="35">
        <v>18789732.631</v>
      </c>
      <c r="G21" s="36">
        <v>19697101.34</v>
      </c>
      <c r="H21" s="119">
        <f t="shared" si="2"/>
        <v>4.829066633460171</v>
      </c>
      <c r="I21" s="120">
        <f t="shared" si="3"/>
        <v>15.7055940814956</v>
      </c>
      <c r="J21" s="35">
        <v>22406681.168000005</v>
      </c>
      <c r="K21" s="36">
        <v>23781882.811000004</v>
      </c>
      <c r="L21" s="119">
        <f t="shared" si="4"/>
        <v>6.137462450101655</v>
      </c>
      <c r="M21" s="120">
        <f t="shared" si="5"/>
        <v>15.628961682378037</v>
      </c>
    </row>
    <row r="22" spans="1:13" ht="24" customHeight="1">
      <c r="A22" s="122" t="s">
        <v>59</v>
      </c>
      <c r="B22" s="123">
        <v>11812904.289</v>
      </c>
      <c r="C22" s="97">
        <v>12598705.154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</v>
      </c>
      <c r="I22" s="125">
        <f t="shared" si="3"/>
        <v>100</v>
      </c>
      <c r="J22" s="123">
        <v>143159484.212</v>
      </c>
      <c r="K22" s="97">
        <v>152165468.78999996</v>
      </c>
      <c r="L22" s="124">
        <f t="shared" si="4"/>
        <v>6.290875262349571</v>
      </c>
      <c r="M22" s="125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7"/>
    </row>
    <row r="8" ht="12.75">
      <c r="I8" s="37"/>
    </row>
    <row r="9" ht="12.75">
      <c r="I9" s="37"/>
    </row>
    <row r="10" ht="12.75">
      <c r="I10" s="37"/>
    </row>
    <row r="17" ht="12.75" customHeight="1"/>
    <row r="21" ht="12.75">
      <c r="C21" s="130" t="s">
        <v>192</v>
      </c>
    </row>
    <row r="22" ht="12.75">
      <c r="C22" s="1" t="s">
        <v>214</v>
      </c>
    </row>
    <row r="24" spans="8:9" ht="12.75">
      <c r="H24" s="37"/>
      <c r="I24" s="37"/>
    </row>
    <row r="25" spans="8:9" ht="12.75">
      <c r="H25" s="37"/>
      <c r="I25" s="37"/>
    </row>
    <row r="26" spans="8:14" ht="12.75">
      <c r="H26" s="156"/>
      <c r="I26" s="156"/>
      <c r="N26" t="s">
        <v>60</v>
      </c>
    </row>
    <row r="27" spans="8:9" ht="12.75">
      <c r="H27" s="156"/>
      <c r="I27" s="156"/>
    </row>
    <row r="28" ht="12.75" customHeight="1"/>
    <row r="29" ht="12.75" customHeight="1"/>
    <row r="30" ht="9.75" customHeight="1"/>
    <row r="37" spans="8:9" ht="12.75">
      <c r="H37" s="37"/>
      <c r="I37" s="37"/>
    </row>
    <row r="38" spans="8:9" ht="12.75">
      <c r="H38" s="37"/>
      <c r="I38" s="37"/>
    </row>
    <row r="39" spans="8:9" ht="12.75">
      <c r="H39" s="156"/>
      <c r="I39" s="156"/>
    </row>
    <row r="40" spans="8:9" ht="12.75">
      <c r="H40" s="156"/>
      <c r="I40" s="156"/>
    </row>
    <row r="41" ht="12.75" customHeight="1"/>
    <row r="42" ht="13.5" customHeight="1"/>
    <row r="43" ht="12.75" customHeight="1"/>
    <row r="49" spans="8:9" ht="12.75">
      <c r="H49" s="37"/>
      <c r="I49" s="37"/>
    </row>
    <row r="50" spans="8:9" ht="12.75">
      <c r="H50" s="37"/>
      <c r="I50" s="37"/>
    </row>
    <row r="51" spans="8:9" ht="12.75">
      <c r="H51" s="156"/>
      <c r="I51" s="156"/>
    </row>
    <row r="52" spans="8:9" ht="12.75">
      <c r="H52" s="156"/>
      <c r="I52" s="156"/>
    </row>
    <row r="55" ht="15.75" customHeight="1"/>
    <row r="56" ht="12.75" customHeight="1"/>
    <row r="57" ht="12.75" customHeight="1"/>
    <row r="58" ht="12.75" customHeight="1"/>
    <row r="60" ht="12.75">
      <c r="C60" s="38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ht="12.7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ht="12.7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ht="12.75">
      <c r="A5" s="126" t="s">
        <v>174</v>
      </c>
      <c r="B5" s="127" t="s">
        <v>71</v>
      </c>
      <c r="C5" s="136">
        <v>1245427.731</v>
      </c>
      <c r="D5" s="136">
        <v>1151119.921</v>
      </c>
      <c r="E5" s="136">
        <v>1308211.91</v>
      </c>
      <c r="F5" s="136">
        <v>1246593.124</v>
      </c>
      <c r="G5" s="136">
        <v>1346417.553</v>
      </c>
      <c r="H5" s="136">
        <v>1234005.315</v>
      </c>
      <c r="I5" s="136">
        <v>1328879.169</v>
      </c>
      <c r="J5" s="136">
        <v>1101955.146</v>
      </c>
      <c r="K5" s="128">
        <v>1295186.612</v>
      </c>
      <c r="L5" s="128">
        <v>1249253.135</v>
      </c>
      <c r="M5" s="128"/>
      <c r="N5" s="128"/>
      <c r="O5" s="136">
        <f aca="true" t="shared" si="0" ref="O5:O24">SUM(C5:N5)</f>
        <v>12507049.615999999</v>
      </c>
      <c r="P5" s="129">
        <f aca="true" t="shared" si="1" ref="P5:P24">O5/O$26*100</f>
        <v>9.972566063905937</v>
      </c>
    </row>
    <row r="6" spans="1:16" ht="12.7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</v>
      </c>
      <c r="F6" s="136">
        <v>1003477.696</v>
      </c>
      <c r="G6" s="136">
        <v>1025152.031</v>
      </c>
      <c r="H6" s="136">
        <v>725586.351</v>
      </c>
      <c r="I6" s="136">
        <v>568164.965</v>
      </c>
      <c r="J6" s="136">
        <v>630125.632</v>
      </c>
      <c r="K6" s="128">
        <v>874584.785</v>
      </c>
      <c r="L6" s="128">
        <v>815672.97</v>
      </c>
      <c r="M6" s="128"/>
      <c r="N6" s="128"/>
      <c r="O6" s="136">
        <f t="shared" si="0"/>
        <v>8650319.546</v>
      </c>
      <c r="P6" s="129">
        <f t="shared" si="1"/>
        <v>6.897380740860237</v>
      </c>
    </row>
    <row r="7" spans="1:16" ht="12.75">
      <c r="A7" s="126" t="s">
        <v>172</v>
      </c>
      <c r="B7" s="127" t="s">
        <v>73</v>
      </c>
      <c r="C7" s="136">
        <v>764067.448</v>
      </c>
      <c r="D7" s="136">
        <v>707893.608</v>
      </c>
      <c r="E7" s="136">
        <v>788581.366</v>
      </c>
      <c r="F7" s="136">
        <v>837513.75</v>
      </c>
      <c r="G7" s="136">
        <v>808099.81</v>
      </c>
      <c r="H7" s="136">
        <v>828948.095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</v>
      </c>
      <c r="P7" s="129">
        <f t="shared" si="1"/>
        <v>6.438601384018584</v>
      </c>
    </row>
    <row r="8" spans="1:16" ht="12.7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616184.482</v>
      </c>
      <c r="F8" s="136">
        <v>627489.487</v>
      </c>
      <c r="G8" s="136">
        <v>619891.695</v>
      </c>
      <c r="H8" s="136">
        <v>625536.279</v>
      </c>
      <c r="I8" s="136">
        <v>585867.914</v>
      </c>
      <c r="J8" s="136">
        <v>409698.257</v>
      </c>
      <c r="K8" s="128">
        <v>583077.833</v>
      </c>
      <c r="L8" s="128">
        <v>554720.461</v>
      </c>
      <c r="M8" s="128"/>
      <c r="N8" s="128"/>
      <c r="O8" s="136">
        <f t="shared" si="0"/>
        <v>5818848.403</v>
      </c>
      <c r="P8" s="129">
        <f t="shared" si="1"/>
        <v>4.639691365782703</v>
      </c>
    </row>
    <row r="9" spans="1:16" ht="12.75">
      <c r="A9" s="126" t="s">
        <v>170</v>
      </c>
      <c r="B9" s="127" t="s">
        <v>76</v>
      </c>
      <c r="C9" s="136">
        <v>504641.603</v>
      </c>
      <c r="D9" s="136">
        <v>526687.597</v>
      </c>
      <c r="E9" s="136">
        <v>584054.145</v>
      </c>
      <c r="F9" s="136">
        <v>561357.823</v>
      </c>
      <c r="G9" s="136">
        <v>516385.614</v>
      </c>
      <c r="H9" s="136">
        <v>671148.125</v>
      </c>
      <c r="I9" s="136">
        <v>569300.571</v>
      </c>
      <c r="J9" s="136">
        <v>440533.052</v>
      </c>
      <c r="K9" s="128">
        <v>541979.04</v>
      </c>
      <c r="L9" s="128">
        <v>482706.117</v>
      </c>
      <c r="M9" s="128"/>
      <c r="N9" s="128"/>
      <c r="O9" s="136">
        <f t="shared" si="0"/>
        <v>5398793.687</v>
      </c>
      <c r="P9" s="129">
        <f t="shared" si="1"/>
        <v>4.304758385233371</v>
      </c>
    </row>
    <row r="10" spans="1:16" ht="12.75">
      <c r="A10" s="126" t="s">
        <v>169</v>
      </c>
      <c r="B10" s="127" t="s">
        <v>74</v>
      </c>
      <c r="C10" s="136">
        <v>463858.038</v>
      </c>
      <c r="D10" s="136">
        <v>487719.122</v>
      </c>
      <c r="E10" s="136">
        <v>486133.392</v>
      </c>
      <c r="F10" s="136">
        <v>539776.769</v>
      </c>
      <c r="G10" s="136">
        <v>533165.256</v>
      </c>
      <c r="H10" s="136">
        <v>502741.965</v>
      </c>
      <c r="I10" s="136">
        <v>534821.009</v>
      </c>
      <c r="J10" s="136">
        <v>497249.917</v>
      </c>
      <c r="K10" s="128">
        <v>533202.071</v>
      </c>
      <c r="L10" s="128">
        <v>493881.121</v>
      </c>
      <c r="M10" s="128"/>
      <c r="N10" s="128"/>
      <c r="O10" s="136">
        <f t="shared" si="0"/>
        <v>5072548.66</v>
      </c>
      <c r="P10" s="129">
        <f t="shared" si="1"/>
        <v>4.044625085640784</v>
      </c>
    </row>
    <row r="11" spans="1:16" ht="12.75">
      <c r="A11" s="126" t="s">
        <v>168</v>
      </c>
      <c r="B11" s="127" t="s">
        <v>77</v>
      </c>
      <c r="C11" s="136">
        <v>466180.741</v>
      </c>
      <c r="D11" s="136">
        <v>447910.92</v>
      </c>
      <c r="E11" s="136">
        <v>439562.876</v>
      </c>
      <c r="F11" s="136">
        <v>500624.232</v>
      </c>
      <c r="G11" s="136">
        <v>534486.852</v>
      </c>
      <c r="H11" s="136">
        <v>516466.799</v>
      </c>
      <c r="I11" s="136">
        <v>503862.761</v>
      </c>
      <c r="J11" s="136">
        <v>513805.468</v>
      </c>
      <c r="K11" s="128">
        <v>581244.435</v>
      </c>
      <c r="L11" s="128">
        <v>504300.906</v>
      </c>
      <c r="M11" s="128"/>
      <c r="N11" s="128"/>
      <c r="O11" s="136">
        <f t="shared" si="0"/>
        <v>5008445.990000001</v>
      </c>
      <c r="P11" s="129">
        <f t="shared" si="1"/>
        <v>3.9935124626741376</v>
      </c>
    </row>
    <row r="12" spans="1:16" ht="12.75">
      <c r="A12" s="126" t="s">
        <v>167</v>
      </c>
      <c r="B12" s="127" t="s">
        <v>78</v>
      </c>
      <c r="C12" s="136">
        <v>331779.04</v>
      </c>
      <c r="D12" s="136">
        <v>347081.274</v>
      </c>
      <c r="E12" s="136">
        <v>422158.292</v>
      </c>
      <c r="F12" s="136">
        <v>453084.151</v>
      </c>
      <c r="G12" s="136">
        <v>429025.843</v>
      </c>
      <c r="H12" s="136">
        <v>377530.764</v>
      </c>
      <c r="I12" s="136">
        <v>432625.242</v>
      </c>
      <c r="J12" s="136">
        <v>345574.192</v>
      </c>
      <c r="K12" s="128">
        <v>427709.251</v>
      </c>
      <c r="L12" s="128">
        <v>395572.269</v>
      </c>
      <c r="M12" s="128"/>
      <c r="N12" s="128"/>
      <c r="O12" s="136">
        <f t="shared" si="0"/>
        <v>3962140.318</v>
      </c>
      <c r="P12" s="129">
        <f t="shared" si="1"/>
        <v>3.159234774696386</v>
      </c>
    </row>
    <row r="13" spans="1:16" ht="12.75">
      <c r="A13" s="126" t="s">
        <v>166</v>
      </c>
      <c r="B13" s="127" t="s">
        <v>160</v>
      </c>
      <c r="C13" s="136">
        <v>244100.004</v>
      </c>
      <c r="D13" s="136">
        <v>230757.126</v>
      </c>
      <c r="E13" s="136">
        <v>189088.488</v>
      </c>
      <c r="F13" s="136">
        <v>226805.647</v>
      </c>
      <c r="G13" s="136">
        <v>298034.461</v>
      </c>
      <c r="H13" s="136">
        <v>294129.569</v>
      </c>
      <c r="I13" s="136">
        <v>305666.899</v>
      </c>
      <c r="J13" s="136">
        <v>306146.211</v>
      </c>
      <c r="K13" s="128">
        <v>480617.749</v>
      </c>
      <c r="L13" s="128">
        <v>361442.108</v>
      </c>
      <c r="M13" s="128"/>
      <c r="N13" s="128"/>
      <c r="O13" s="136">
        <f t="shared" si="0"/>
        <v>2936788.2619999996</v>
      </c>
      <c r="P13" s="129">
        <f t="shared" si="1"/>
        <v>2.341664569798449</v>
      </c>
    </row>
    <row r="14" spans="1:16" ht="12.75">
      <c r="A14" s="126" t="s">
        <v>164</v>
      </c>
      <c r="B14" s="127" t="s">
        <v>165</v>
      </c>
      <c r="C14" s="136">
        <v>311924.545</v>
      </c>
      <c r="D14" s="136">
        <v>279311.617</v>
      </c>
      <c r="E14" s="136">
        <v>317042.672</v>
      </c>
      <c r="F14" s="136">
        <v>269362.344</v>
      </c>
      <c r="G14" s="136">
        <v>290941.888</v>
      </c>
      <c r="H14" s="136">
        <v>292121.715</v>
      </c>
      <c r="I14" s="136">
        <v>284147.383</v>
      </c>
      <c r="J14" s="136">
        <v>243557.893</v>
      </c>
      <c r="K14" s="128">
        <v>266157.797</v>
      </c>
      <c r="L14" s="128">
        <v>284863.077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ht="12.75">
      <c r="A15" s="126" t="s">
        <v>162</v>
      </c>
      <c r="B15" s="127" t="s">
        <v>158</v>
      </c>
      <c r="C15" s="136">
        <v>241844.687</v>
      </c>
      <c r="D15" s="136">
        <v>267759.086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283765.317</v>
      </c>
      <c r="K15" s="128">
        <v>356570.988</v>
      </c>
      <c r="L15" s="128">
        <v>369785.012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ht="12.75">
      <c r="A16" s="126" t="s">
        <v>161</v>
      </c>
      <c r="B16" s="127" t="s">
        <v>80</v>
      </c>
      <c r="C16" s="136">
        <v>233189.831</v>
      </c>
      <c r="D16" s="136">
        <v>281037.699</v>
      </c>
      <c r="E16" s="136">
        <v>283324.377</v>
      </c>
      <c r="F16" s="136">
        <v>322382.337</v>
      </c>
      <c r="G16" s="136">
        <v>280459.9</v>
      </c>
      <c r="H16" s="136">
        <v>259723.638</v>
      </c>
      <c r="I16" s="136">
        <v>183797.758</v>
      </c>
      <c r="J16" s="136">
        <v>259774.663</v>
      </c>
      <c r="K16" s="128">
        <v>226157.639</v>
      </c>
      <c r="L16" s="128">
        <v>311765.476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ht="12.75">
      <c r="A17" s="126" t="s">
        <v>159</v>
      </c>
      <c r="B17" s="127" t="s">
        <v>153</v>
      </c>
      <c r="C17" s="136">
        <v>212474.965</v>
      </c>
      <c r="D17" s="136">
        <v>241222.148</v>
      </c>
      <c r="E17" s="136">
        <v>285241.215</v>
      </c>
      <c r="F17" s="136">
        <v>264965.521</v>
      </c>
      <c r="G17" s="136">
        <v>277185.493</v>
      </c>
      <c r="H17" s="136">
        <v>254365.195</v>
      </c>
      <c r="I17" s="136">
        <v>240534.166</v>
      </c>
      <c r="J17" s="136">
        <v>241644.762</v>
      </c>
      <c r="K17" s="128">
        <v>275993.224</v>
      </c>
      <c r="L17" s="128">
        <v>260503.295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ht="12.7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261770.854</v>
      </c>
      <c r="F18" s="136">
        <v>312402.9</v>
      </c>
      <c r="G18" s="136">
        <v>287770.384</v>
      </c>
      <c r="H18" s="136">
        <v>240729.749</v>
      </c>
      <c r="I18" s="136">
        <v>231871.631</v>
      </c>
      <c r="J18" s="136">
        <v>264094.873</v>
      </c>
      <c r="K18" s="128">
        <v>233045.906</v>
      </c>
      <c r="L18" s="128">
        <v>227867.534</v>
      </c>
      <c r="M18" s="128"/>
      <c r="N18" s="128"/>
      <c r="O18" s="136">
        <f t="shared" si="0"/>
        <v>2517427.929</v>
      </c>
      <c r="P18" s="129">
        <f t="shared" si="1"/>
        <v>2.007285259423441</v>
      </c>
    </row>
    <row r="19" spans="1:16" ht="12.7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</v>
      </c>
      <c r="F19" s="136">
        <v>284127.555</v>
      </c>
      <c r="G19" s="136">
        <v>263170.729</v>
      </c>
      <c r="H19" s="136">
        <v>265792.589</v>
      </c>
      <c r="I19" s="136">
        <v>217397.967</v>
      </c>
      <c r="J19" s="136">
        <v>208719.403</v>
      </c>
      <c r="K19" s="128">
        <v>233063.694</v>
      </c>
      <c r="L19" s="128">
        <v>210408.045</v>
      </c>
      <c r="M19" s="128"/>
      <c r="N19" s="128"/>
      <c r="O19" s="136">
        <f t="shared" si="0"/>
        <v>2470070.587</v>
      </c>
      <c r="P19" s="129">
        <f t="shared" si="1"/>
        <v>1.9695246175289833</v>
      </c>
    </row>
    <row r="20" spans="1:16" ht="12.75">
      <c r="A20" s="126" t="s">
        <v>154</v>
      </c>
      <c r="B20" s="127" t="s">
        <v>156</v>
      </c>
      <c r="C20" s="136">
        <v>237395.83</v>
      </c>
      <c r="D20" s="136">
        <v>231969.233</v>
      </c>
      <c r="E20" s="136">
        <v>272253.467</v>
      </c>
      <c r="F20" s="136">
        <v>259701.555</v>
      </c>
      <c r="G20" s="136">
        <v>271673.472</v>
      </c>
      <c r="H20" s="136">
        <v>252151.442</v>
      </c>
      <c r="I20" s="136">
        <v>242629.202</v>
      </c>
      <c r="J20" s="136">
        <v>215933.146</v>
      </c>
      <c r="K20" s="128">
        <v>250548.016</v>
      </c>
      <c r="L20" s="128">
        <v>220228.309</v>
      </c>
      <c r="M20" s="128"/>
      <c r="N20" s="128"/>
      <c r="O20" s="136">
        <f t="shared" si="0"/>
        <v>2454483.672</v>
      </c>
      <c r="P20" s="129">
        <f t="shared" si="1"/>
        <v>1.9570963035506705</v>
      </c>
    </row>
    <row r="21" spans="1:16" ht="12.75">
      <c r="A21" s="126" t="s">
        <v>152</v>
      </c>
      <c r="B21" s="127" t="s">
        <v>79</v>
      </c>
      <c r="C21" s="136">
        <v>254097.649</v>
      </c>
      <c r="D21" s="136">
        <v>204059.716</v>
      </c>
      <c r="E21" s="136">
        <v>226651.032</v>
      </c>
      <c r="F21" s="136">
        <v>251293.396</v>
      </c>
      <c r="G21" s="136">
        <v>287583.621</v>
      </c>
      <c r="H21" s="136">
        <v>235001.485</v>
      </c>
      <c r="I21" s="136">
        <v>245468.4</v>
      </c>
      <c r="J21" s="136">
        <v>218796.398</v>
      </c>
      <c r="K21" s="128">
        <v>240344.749</v>
      </c>
      <c r="L21" s="128">
        <v>219753.344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ht="12.75">
      <c r="A22" s="126" t="s">
        <v>151</v>
      </c>
      <c r="B22" s="127" t="s">
        <v>150</v>
      </c>
      <c r="C22" s="136">
        <v>211158.363</v>
      </c>
      <c r="D22" s="136">
        <v>193527.857</v>
      </c>
      <c r="E22" s="136">
        <v>205261.671</v>
      </c>
      <c r="F22" s="136">
        <v>240279.286</v>
      </c>
      <c r="G22" s="136">
        <v>250743.288</v>
      </c>
      <c r="H22" s="136">
        <v>236928.19</v>
      </c>
      <c r="I22" s="136">
        <v>239630.249</v>
      </c>
      <c r="J22" s="136">
        <v>244743.361</v>
      </c>
      <c r="K22" s="128">
        <v>280563.587</v>
      </c>
      <c r="L22" s="128">
        <v>239995.464</v>
      </c>
      <c r="M22" s="128"/>
      <c r="N22" s="128"/>
      <c r="O22" s="136">
        <f t="shared" si="0"/>
        <v>2342831.316</v>
      </c>
      <c r="P22" s="129">
        <f t="shared" si="1"/>
        <v>1.868069672123838</v>
      </c>
    </row>
    <row r="23" spans="1:16" ht="12.7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</v>
      </c>
      <c r="F23" s="136">
        <v>212849.977</v>
      </c>
      <c r="G23" s="136">
        <v>206277.27</v>
      </c>
      <c r="H23" s="136">
        <v>185546.401</v>
      </c>
      <c r="I23" s="136">
        <v>186815.718</v>
      </c>
      <c r="J23" s="136">
        <v>180677.979</v>
      </c>
      <c r="K23" s="128">
        <v>215768.331</v>
      </c>
      <c r="L23" s="128">
        <v>215676.938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ht="12.75">
      <c r="A24" s="126" t="s">
        <v>147</v>
      </c>
      <c r="B24" s="127" t="s">
        <v>203</v>
      </c>
      <c r="C24" s="136">
        <v>160546.113</v>
      </c>
      <c r="D24" s="136">
        <v>168125.392</v>
      </c>
      <c r="E24" s="136">
        <v>166513.083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ht="12.7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67.16476059585266</v>
      </c>
    </row>
    <row r="26" spans="1:16" ht="13.5" customHeight="1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ht="12.75">
      <c r="B27" s="139" t="s">
        <v>197</v>
      </c>
    </row>
    <row r="28" ht="12.75">
      <c r="B28" s="37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87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39" t="s">
        <v>3</v>
      </c>
    </row>
    <row r="2" ht="15">
      <c r="B2" s="39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3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Okan İnce</cp:lastModifiedBy>
  <cp:lastPrinted>2014-11-01T04:51:12Z</cp:lastPrinted>
  <dcterms:created xsi:type="dcterms:W3CDTF">2013-08-01T04:41:02Z</dcterms:created>
  <dcterms:modified xsi:type="dcterms:W3CDTF">2014-11-01T08:14:40Z</dcterms:modified>
  <cp:category/>
  <cp:version/>
  <cp:contentType/>
  <cp:contentStatus/>
</cp:coreProperties>
</file>