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<sst xmlns="http://schemas.openxmlformats.org/spreadsheetml/2006/main" count="325" uniqueCount="169">
  <si>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</si>
  <si>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</si>
  <si>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</si>
  <si>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</si>
  <si>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</si>
  <si>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</si>
  <si>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</si>
  <si>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</si>
  <si>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</si>
  <si>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</si>
  <si>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</si>
  <si>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</si>
  <si>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</si>
  <si>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</si>
  <si>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</si>
  <si>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</si>
  <si>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</si>
  <si>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</si>
  <si>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</si>
  <si>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</si>
  <si>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</si>
  <si>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</si>
  <si>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</si>
  <si>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</si>
  <si>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</si>
  <si>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</si>
  <si>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</si>
  <si>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</si>
  <si>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</si>
  <si>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</si>
  <si>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</si>
  <si>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</si>
  <si>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</si>
  <si>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</si>
  <si>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</si>
  <si>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</si>
  <si>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</si>
  <si>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</si>
  <si>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</si>
  <si>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</si>
  <si>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</si>
  <si>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</si>
  <si>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</si>
  <si>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</si>
  <si>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</si>
  <si>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</si>
  <si>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</si>
  <si>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</si>
  <si>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</si>
  <si>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</si>
  <si>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</si>
  <si>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</si>
  <si>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</si>
  <si>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</si>
  <si>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</si>
  <si>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</si>
  <si>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</si>
  <si>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</si>
  <si>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</si>
  <si>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</si>
  <si>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</si>
  <si>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</si>
  <si>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</si>
  <si>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</si>
  <si>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</si>
  <si>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</si>
  <si>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</si>
  <si>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</si>
  <si>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</si>
  <si>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</si>
  <si>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</si>
  <si>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</si>
  <si>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</si>
  <si>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</si>
  <si>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</si>
  <si>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</si>
  <si>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</si>
  <si>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</si>
  <si>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</si>
  <si>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</si>
  <si>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</si>
  <si>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</si>
  <si>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</si>
  <si>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</si>
  <si>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</si>
  <si>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</si>
  <si>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</si>
  <si>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</si>
  <si>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</si>
  <si>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</si>
  <si>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</si>
  <si>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</si>
  <si>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</si>
  <si>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</si>
  <si>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</si>
  <si>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</si>
  <si>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</si>
  <si>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</si>
  <si>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</si>
  <si>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</si>
  <si>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</si>
  <si>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</si>
  <si>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</si>
  <si>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</si>
  <si>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</si>
  <si>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</si>
  <si>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</si>
  <si>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</si>
  <si>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</si>
  <si>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</si>
  <si>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</si>
  <si>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</si>
  <si>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</si>
  <si>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</si>
  <si>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</si>
  <si>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</si>
  <si>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</si>
  <si>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</si>
  <si>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</si>
  <si>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</si>
  <si>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</si>
  <si>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</si>
  <si>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</si>
  <si>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</si>
  <si>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</si>
  <si>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</si>
  <si>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</si>
  <si>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</si>
  <si>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</si>
  <si>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</si>
  <si>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</si>
  <si>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</si>
  <si>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</si>
  <si>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</si>
  <si>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</si>
  <si>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</si>
  <si>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</si>
  <si>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</si>
  <si>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</si>
  <si>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</si>
  <si>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</si>
  <si>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</si>
  <si>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</si>
  <si>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</si>
  <si>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</si>
  <si>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</si>
  <si>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</si>
  <si>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</si>
  <si>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</si>
  <si>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</si>
  <si>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</si>
  <si>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</si>
  <si>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</si>
  <si>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</si>
  <si>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</si>
  <si>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</si>
  <si>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</si>
  <si>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</si>
  <si>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</si>
  <si>
    <t>EYLÜL 2011 İHRACAT RAKAMLARI</t>
  </si>
  <si>
    <t>OCAK-EYLÜL</t>
  </si>
  <si>
    <t>EYLÜL 2011 İHRACAT RAKAMLARI - TL</t>
  </si>
  <si>
    <t>EYLÜL (2011/2010)</t>
  </si>
  <si>
    <t>OCAK-EYLÜL
(2011/2010)</t>
  </si>
  <si>
    <r>
      <t xml:space="preserve">Son Oniki Aylık 
</t>
    </r>
    <r>
      <rPr>
        <b/>
        <sz val="12"/>
        <color indexed="8"/>
        <rFont val="Arial"/>
        <family val="2"/>
      </rPr>
      <t>(Eylül '11/Eylül '10)</t>
    </r>
  </si>
  <si>
    <t>Mücevher</t>
  </si>
  <si>
    <t>Çimento Cam Seramik ve Toprak Sanayi</t>
  </si>
  <si>
    <t xml:space="preserve">     Mücevher</t>
  </si>
  <si>
    <t xml:space="preserve">     Çimento Cam Seramik ve Toprak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</si>
</sst>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7926304.089</c:v>
                </c:pt>
                <c:pt idx="1">
                  <c:v>8510179.751</c:v>
                </c:pt>
                <c:pt idx="2">
                  <c:v>9906622.72</c:v>
                </c:pt>
                <c:pt idx="3">
                  <c:v>10097692.427</c:v>
                </c:pt>
                <c:pt idx="4">
                  <c:v>9312833.698</c:v>
                </c:pt>
                <c:pt idx="5">
                  <c:v>9709608.181</c:v>
                </c:pt>
                <c:pt idx="6">
                  <c:v>9790335.641</c:v>
                </c:pt>
                <c:pt idx="7">
                  <c:v>9280167.721</c:v>
                </c:pt>
                <c:pt idx="8">
                  <c:v>8914171.684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19034308"/>
        <c:axId val="37091045"/>
      </c:line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91045"/>
        <c:crosses val="autoZero"/>
        <c:auto val="1"/>
        <c:lblOffset val="100"/>
        <c:tickLblSkip val="1"/>
        <c:noMultiLvlLbl val="0"/>
      </c:catAx>
      <c:valAx>
        <c:axId val="370910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3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107208.65</c:v>
                </c:pt>
                <c:pt idx="8">
                  <c:v>154496.505</c:v>
                </c:pt>
              </c:numCache>
            </c:numRef>
          </c:val>
          <c:smooth val="0"/>
        </c:ser>
        <c:marker val="1"/>
        <c:axId val="13361374"/>
        <c:axId val="53143503"/>
      </c:lineChart>
      <c:catAx>
        <c:axId val="13361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43503"/>
        <c:crosses val="autoZero"/>
        <c:auto val="1"/>
        <c:lblOffset val="100"/>
        <c:tickLblSkip val="1"/>
        <c:noMultiLvlLbl val="0"/>
      </c:catAx>
      <c:valAx>
        <c:axId val="5314350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613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120922.531</c:v>
                </c:pt>
                <c:pt idx="4">
                  <c:v>120691.663</c:v>
                </c:pt>
                <c:pt idx="5">
                  <c:v>115835.611</c:v>
                </c:pt>
                <c:pt idx="6">
                  <c:v>118537.506</c:v>
                </c:pt>
                <c:pt idx="7">
                  <c:v>129080.833</c:v>
                </c:pt>
                <c:pt idx="8">
                  <c:v>166092.4</c:v>
                </c:pt>
              </c:numCache>
            </c:numRef>
          </c:val>
          <c:smooth val="0"/>
        </c:ser>
        <c:marker val="1"/>
        <c:axId val="8529480"/>
        <c:axId val="9656457"/>
      </c:lineChart>
      <c:catAx>
        <c:axId val="852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56457"/>
        <c:crosses val="autoZero"/>
        <c:auto val="1"/>
        <c:lblOffset val="100"/>
        <c:tickLblSkip val="1"/>
        <c:noMultiLvlLbl val="0"/>
      </c:catAx>
      <c:valAx>
        <c:axId val="9656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294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  <c:pt idx="8">
                  <c:v>13789.972</c:v>
                </c:pt>
              </c:numCache>
            </c:numRef>
          </c:val>
          <c:smooth val="0"/>
        </c:ser>
        <c:marker val="1"/>
        <c:axId val="19799250"/>
        <c:axId val="43975523"/>
      </c:lineChart>
      <c:catAx>
        <c:axId val="197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75523"/>
        <c:crosses val="autoZero"/>
        <c:auto val="1"/>
        <c:lblOffset val="100"/>
        <c:tickLblSkip val="1"/>
        <c:noMultiLvlLbl val="0"/>
      </c:catAx>
      <c:valAx>
        <c:axId val="43975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992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</c:numCache>
            </c:numRef>
          </c:val>
          <c:smooth val="0"/>
        </c:ser>
        <c:marker val="1"/>
        <c:axId val="60235388"/>
        <c:axId val="5247581"/>
      </c:lineChart>
      <c:catAx>
        <c:axId val="6023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7581"/>
        <c:crosses val="autoZero"/>
        <c:auto val="1"/>
        <c:lblOffset val="100"/>
        <c:tickLblSkip val="1"/>
        <c:noMultiLvlLbl val="0"/>
      </c:catAx>
      <c:valAx>
        <c:axId val="524758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353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</c:numCache>
            </c:numRef>
          </c:val>
          <c:smooth val="0"/>
        </c:ser>
        <c:marker val="1"/>
        <c:axId val="47228230"/>
        <c:axId val="22400887"/>
      </c:lineChart>
      <c:catAx>
        <c:axId val="4722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400887"/>
        <c:crosses val="autoZero"/>
        <c:auto val="1"/>
        <c:lblOffset val="100"/>
        <c:tickLblSkip val="1"/>
        <c:noMultiLvlLbl val="0"/>
      </c:catAx>
      <c:valAx>
        <c:axId val="2240088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22823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113961.5</c:v>
                </c:pt>
                <c:pt idx="8">
                  <c:v>124675.932</c:v>
                </c:pt>
              </c:numCache>
            </c:numRef>
          </c:val>
          <c:smooth val="0"/>
        </c:ser>
        <c:marker val="1"/>
        <c:axId val="281392"/>
        <c:axId val="2532529"/>
      </c:lineChart>
      <c:catAx>
        <c:axId val="28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2529"/>
        <c:crosses val="autoZero"/>
        <c:auto val="1"/>
        <c:lblOffset val="100"/>
        <c:tickLblSkip val="1"/>
        <c:noMultiLvlLbl val="0"/>
      </c:catAx>
      <c:valAx>
        <c:axId val="253252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39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252064.043</c:v>
                </c:pt>
                <c:pt idx="1">
                  <c:v>251343.383</c:v>
                </c:pt>
                <c:pt idx="2">
                  <c:v>275789.819</c:v>
                </c:pt>
                <c:pt idx="3">
                  <c:v>278562.086</c:v>
                </c:pt>
                <c:pt idx="4">
                  <c:v>281506.084</c:v>
                </c:pt>
                <c:pt idx="5">
                  <c:v>277854.872</c:v>
                </c:pt>
                <c:pt idx="6">
                  <c:v>288544.593</c:v>
                </c:pt>
                <c:pt idx="7">
                  <c:v>301004.802</c:v>
                </c:pt>
                <c:pt idx="8">
                  <c:v>272073.839</c:v>
                </c:pt>
              </c:numCache>
            </c:numRef>
          </c:val>
          <c:smooth val="0"/>
        </c:ser>
        <c:marker val="1"/>
        <c:axId val="22792762"/>
        <c:axId val="3808267"/>
      </c:lineChart>
      <c:catAx>
        <c:axId val="2279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08267"/>
        <c:crosses val="autoZero"/>
        <c:auto val="1"/>
        <c:lblOffset val="100"/>
        <c:tickLblSkip val="1"/>
        <c:noMultiLvlLbl val="0"/>
      </c:catAx>
      <c:valAx>
        <c:axId val="380826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927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606990.662</c:v>
                </c:pt>
                <c:pt idx="1">
                  <c:v>627680.364</c:v>
                </c:pt>
                <c:pt idx="2">
                  <c:v>733076.015</c:v>
                </c:pt>
                <c:pt idx="3">
                  <c:v>757250.682</c:v>
                </c:pt>
                <c:pt idx="4">
                  <c:v>695968.332</c:v>
                </c:pt>
                <c:pt idx="5">
                  <c:v>677484.643</c:v>
                </c:pt>
                <c:pt idx="6">
                  <c:v>624635.617</c:v>
                </c:pt>
                <c:pt idx="7">
                  <c:v>617196.685</c:v>
                </c:pt>
                <c:pt idx="8">
                  <c:v>631246.913</c:v>
                </c:pt>
              </c:numCache>
            </c:numRef>
          </c:val>
          <c:smooth val="0"/>
        </c:ser>
        <c:marker val="1"/>
        <c:axId val="34274404"/>
        <c:axId val="40034181"/>
      </c:lineChart>
      <c:catAx>
        <c:axId val="3427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34181"/>
        <c:crosses val="autoZero"/>
        <c:auto val="1"/>
        <c:lblOffset val="100"/>
        <c:tickLblSkip val="1"/>
        <c:noMultiLvlLbl val="0"/>
      </c:catAx>
      <c:valAx>
        <c:axId val="40034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44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89242.741</c:v>
                </c:pt>
                <c:pt idx="1">
                  <c:v>101731.067</c:v>
                </c:pt>
                <c:pt idx="2">
                  <c:v>112378.736</c:v>
                </c:pt>
                <c:pt idx="3">
                  <c:v>113218.512</c:v>
                </c:pt>
                <c:pt idx="4">
                  <c:v>112915.469</c:v>
                </c:pt>
                <c:pt idx="5">
                  <c:v>132686.161</c:v>
                </c:pt>
                <c:pt idx="6">
                  <c:v>153793.339</c:v>
                </c:pt>
                <c:pt idx="7">
                  <c:v>153184.92</c:v>
                </c:pt>
                <c:pt idx="8">
                  <c:v>108446.963</c:v>
                </c:pt>
              </c:numCache>
            </c:numRef>
          </c:val>
          <c:smooth val="0"/>
        </c:ser>
        <c:marker val="1"/>
        <c:axId val="24763310"/>
        <c:axId val="21543199"/>
      </c:lineChart>
      <c:catAx>
        <c:axId val="24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43199"/>
        <c:crosses val="autoZero"/>
        <c:auto val="1"/>
        <c:lblOffset val="100"/>
        <c:tickLblSkip val="1"/>
        <c:noMultiLvlLbl val="0"/>
      </c:catAx>
      <c:valAx>
        <c:axId val="215431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7633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121312.154</c:v>
                </c:pt>
                <c:pt idx="3">
                  <c:v>132558.017</c:v>
                </c:pt>
                <c:pt idx="4">
                  <c:v>134901.677</c:v>
                </c:pt>
                <c:pt idx="5">
                  <c:v>132929.299</c:v>
                </c:pt>
                <c:pt idx="6">
                  <c:v>134115.818</c:v>
                </c:pt>
                <c:pt idx="7">
                  <c:v>145531.236</c:v>
                </c:pt>
                <c:pt idx="8">
                  <c:v>136745.572</c:v>
                </c:pt>
              </c:numCache>
            </c:numRef>
          </c:val>
          <c:smooth val="0"/>
        </c:ser>
        <c:marker val="1"/>
        <c:axId val="59671064"/>
        <c:axId val="168665"/>
      </c:lineChart>
      <c:catAx>
        <c:axId val="5967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8665"/>
        <c:crosses val="autoZero"/>
        <c:auto val="1"/>
        <c:lblOffset val="100"/>
        <c:tickLblSkip val="1"/>
        <c:noMultiLvlLbl val="0"/>
      </c:catAx>
      <c:valAx>
        <c:axId val="1686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671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65383950"/>
        <c:axId val="51584639"/>
      </c:lineChart>
      <c:catAx>
        <c:axId val="6538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84639"/>
        <c:crosses val="autoZero"/>
        <c:auto val="1"/>
        <c:lblOffset val="100"/>
        <c:tickLblSkip val="1"/>
        <c:noMultiLvlLbl val="0"/>
      </c:catAx>
      <c:valAx>
        <c:axId val="51584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839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1214771.766</c:v>
                </c:pt>
                <c:pt idx="1">
                  <c:v>1185116.21</c:v>
                </c:pt>
                <c:pt idx="2">
                  <c:v>1351386.302</c:v>
                </c:pt>
                <c:pt idx="3">
                  <c:v>1609956.155</c:v>
                </c:pt>
                <c:pt idx="4">
                  <c:v>1427536.844</c:v>
                </c:pt>
                <c:pt idx="5">
                  <c:v>1435769.493</c:v>
                </c:pt>
                <c:pt idx="6">
                  <c:v>1356182.871</c:v>
                </c:pt>
                <c:pt idx="7">
                  <c:v>1504654.171</c:v>
                </c:pt>
                <c:pt idx="8">
                  <c:v>1308090.483</c:v>
                </c:pt>
              </c:numCache>
            </c:numRef>
          </c:val>
          <c:smooth val="0"/>
        </c:ser>
        <c:marker val="1"/>
        <c:axId val="1517986"/>
        <c:axId val="13661875"/>
      </c:lineChart>
      <c:catAx>
        <c:axId val="15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661875"/>
        <c:crosses val="autoZero"/>
        <c:auto val="1"/>
        <c:lblOffset val="100"/>
        <c:tickLblSkip val="1"/>
        <c:noMultiLvlLbl val="0"/>
      </c:catAx>
      <c:valAx>
        <c:axId val="1366187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9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542761.973</c:v>
                </c:pt>
                <c:pt idx="1">
                  <c:v>569420.556</c:v>
                </c:pt>
                <c:pt idx="2">
                  <c:v>711296.898</c:v>
                </c:pt>
                <c:pt idx="3">
                  <c:v>708872.301</c:v>
                </c:pt>
                <c:pt idx="4">
                  <c:v>713883.205</c:v>
                </c:pt>
                <c:pt idx="5">
                  <c:v>758662.968</c:v>
                </c:pt>
                <c:pt idx="6">
                  <c:v>714024.566</c:v>
                </c:pt>
                <c:pt idx="7">
                  <c:v>741623.595</c:v>
                </c:pt>
                <c:pt idx="8">
                  <c:v>653086.074</c:v>
                </c:pt>
              </c:numCache>
            </c:numRef>
          </c:val>
          <c:smooth val="0"/>
        </c:ser>
        <c:marker val="1"/>
        <c:axId val="55848012"/>
        <c:axId val="32870061"/>
      </c:lineChart>
      <c:catAx>
        <c:axId val="5584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70061"/>
        <c:crosses val="autoZero"/>
        <c:auto val="1"/>
        <c:lblOffset val="100"/>
        <c:tickLblSkip val="1"/>
        <c:noMultiLvlLbl val="0"/>
      </c:catAx>
      <c:valAx>
        <c:axId val="3287006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4801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1488685.879</c:v>
                </c:pt>
                <c:pt idx="1">
                  <c:v>1633115.882</c:v>
                </c:pt>
                <c:pt idx="2">
                  <c:v>1953093.156</c:v>
                </c:pt>
                <c:pt idx="3">
                  <c:v>1789042.355</c:v>
                </c:pt>
                <c:pt idx="4">
                  <c:v>1675124.62</c:v>
                </c:pt>
                <c:pt idx="5">
                  <c:v>1794405.18</c:v>
                </c:pt>
                <c:pt idx="6">
                  <c:v>1907774.868</c:v>
                </c:pt>
                <c:pt idx="7">
                  <c:v>1317337.525</c:v>
                </c:pt>
                <c:pt idx="8">
                  <c:v>1665309.345</c:v>
                </c:pt>
              </c:numCache>
            </c:numRef>
          </c:val>
          <c:smooth val="0"/>
        </c:ser>
        <c:marker val="1"/>
        <c:axId val="27395094"/>
        <c:axId val="45229255"/>
      </c:lineChart>
      <c:catAx>
        <c:axId val="27395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29255"/>
        <c:crosses val="autoZero"/>
        <c:auto val="1"/>
        <c:lblOffset val="100"/>
        <c:tickLblSkip val="1"/>
        <c:noMultiLvlLbl val="0"/>
      </c:catAx>
      <c:valAx>
        <c:axId val="4522925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509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715234.825</c:v>
                </c:pt>
                <c:pt idx="1">
                  <c:v>740228.169</c:v>
                </c:pt>
                <c:pt idx="2">
                  <c:v>914924.733</c:v>
                </c:pt>
                <c:pt idx="3">
                  <c:v>862914.756</c:v>
                </c:pt>
                <c:pt idx="4">
                  <c:v>842147.826</c:v>
                </c:pt>
                <c:pt idx="5">
                  <c:v>852129.24</c:v>
                </c:pt>
                <c:pt idx="6">
                  <c:v>825495.607</c:v>
                </c:pt>
                <c:pt idx="7">
                  <c:v>963706.383</c:v>
                </c:pt>
                <c:pt idx="8">
                  <c:v>949751.559</c:v>
                </c:pt>
              </c:numCache>
            </c:numRef>
          </c:val>
          <c:smooth val="0"/>
        </c:ser>
        <c:marker val="1"/>
        <c:axId val="4410112"/>
        <c:axId val="39691009"/>
      </c:lineChart>
      <c:catAx>
        <c:axId val="44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91009"/>
        <c:crosses val="autoZero"/>
        <c:auto val="1"/>
        <c:lblOffset val="100"/>
        <c:tickLblSkip val="1"/>
        <c:noMultiLvlLbl val="0"/>
      </c:catAx>
      <c:valAx>
        <c:axId val="3969100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11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1298249.266</c:v>
                </c:pt>
                <c:pt idx="1">
                  <c:v>1289689.704</c:v>
                </c:pt>
                <c:pt idx="2">
                  <c:v>1414548.706</c:v>
                </c:pt>
                <c:pt idx="3">
                  <c:v>1393955.221</c:v>
                </c:pt>
                <c:pt idx="4">
                  <c:v>1289872.171</c:v>
                </c:pt>
                <c:pt idx="5">
                  <c:v>1475741.978</c:v>
                </c:pt>
                <c:pt idx="6">
                  <c:v>1618769.8</c:v>
                </c:pt>
                <c:pt idx="7">
                  <c:v>1505216.396</c:v>
                </c:pt>
                <c:pt idx="8">
                  <c:v>1112185.308</c:v>
                </c:pt>
              </c:numCache>
            </c:numRef>
          </c:val>
          <c:smooth val="0"/>
        </c:ser>
        <c:marker val="1"/>
        <c:axId val="21674762"/>
        <c:axId val="60855131"/>
      </c:lineChart>
      <c:catAx>
        <c:axId val="216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855131"/>
        <c:crosses val="autoZero"/>
        <c:auto val="1"/>
        <c:lblOffset val="100"/>
        <c:tickLblSkip val="1"/>
        <c:noMultiLvlLbl val="0"/>
      </c:catAx>
      <c:valAx>
        <c:axId val="6085513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747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506596.381</c:v>
                </c:pt>
                <c:pt idx="1">
                  <c:v>540639.894</c:v>
                </c:pt>
                <c:pt idx="2">
                  <c:v>607974.418</c:v>
                </c:pt>
                <c:pt idx="3">
                  <c:v>611824.725</c:v>
                </c:pt>
                <c:pt idx="4">
                  <c:v>591767.582</c:v>
                </c:pt>
                <c:pt idx="5">
                  <c:v>619341.469</c:v>
                </c:pt>
                <c:pt idx="6">
                  <c:v>579877.064</c:v>
                </c:pt>
                <c:pt idx="7">
                  <c:v>626508.76</c:v>
                </c:pt>
                <c:pt idx="8">
                  <c:v>587592.536</c:v>
                </c:pt>
              </c:numCache>
            </c:numRef>
          </c:val>
          <c:smooth val="0"/>
        </c:ser>
        <c:marker val="1"/>
        <c:axId val="10825268"/>
        <c:axId val="30318549"/>
      </c:lineChart>
      <c:catAx>
        <c:axId val="1082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18549"/>
        <c:crosses val="autoZero"/>
        <c:auto val="1"/>
        <c:lblOffset val="100"/>
        <c:tickLblSkip val="1"/>
        <c:noMultiLvlLbl val="0"/>
      </c:catAx>
      <c:valAx>
        <c:axId val="303185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252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227685.927</c:v>
                </c:pt>
                <c:pt idx="1">
                  <c:v>230293.576</c:v>
                </c:pt>
                <c:pt idx="2">
                  <c:v>278227.123</c:v>
                </c:pt>
                <c:pt idx="3">
                  <c:v>284985.609</c:v>
                </c:pt>
                <c:pt idx="4">
                  <c:v>296258.103</c:v>
                </c:pt>
                <c:pt idx="5">
                  <c:v>279175.846</c:v>
                </c:pt>
                <c:pt idx="6">
                  <c:v>282257.848</c:v>
                </c:pt>
                <c:pt idx="7">
                  <c:v>300508.89</c:v>
                </c:pt>
                <c:pt idx="8">
                  <c:v>278816.963</c:v>
                </c:pt>
              </c:numCache>
            </c:numRef>
          </c:val>
          <c:smooth val="0"/>
        </c:ser>
        <c:marker val="1"/>
        <c:axId val="4431486"/>
        <c:axId val="39883375"/>
      </c:lineChart>
      <c:catAx>
        <c:axId val="443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9883375"/>
        <c:crosses val="autoZero"/>
        <c:auto val="1"/>
        <c:lblOffset val="100"/>
        <c:tickLblSkip val="1"/>
        <c:noMultiLvlLbl val="0"/>
      </c:catAx>
      <c:valAx>
        <c:axId val="398833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148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147466.641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114066.068</c:v>
                </c:pt>
                <c:pt idx="7">
                  <c:v>107208.103</c:v>
                </c:pt>
                <c:pt idx="8">
                  <c:v>118794.29</c:v>
                </c:pt>
              </c:numCache>
            </c:numRef>
          </c:val>
          <c:smooth val="0"/>
        </c:ser>
        <c:marker val="1"/>
        <c:axId val="23406056"/>
        <c:axId val="9327913"/>
      </c:lineChart>
      <c:catAx>
        <c:axId val="2340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27913"/>
        <c:crosses val="autoZero"/>
        <c:auto val="1"/>
        <c:lblOffset val="100"/>
        <c:tickLblSkip val="1"/>
        <c:noMultiLvlLbl val="0"/>
      </c:catAx>
      <c:valAx>
        <c:axId val="9327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060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973908.429</c:v>
                </c:pt>
                <c:pt idx="1">
                  <c:v>1289831.29</c:v>
                </c:pt>
                <c:pt idx="2">
                  <c:v>1385854.316</c:v>
                </c:pt>
                <c:pt idx="3">
                  <c:v>1459521.469</c:v>
                </c:pt>
                <c:pt idx="4">
                  <c:v>1335303.213</c:v>
                </c:pt>
                <c:pt idx="5">
                  <c:v>1303392.992</c:v>
                </c:pt>
                <c:pt idx="6">
                  <c:v>1240892.301</c:v>
                </c:pt>
                <c:pt idx="7">
                  <c:v>1231683.363</c:v>
                </c:pt>
                <c:pt idx="8">
                  <c:v>1276597.085</c:v>
                </c:pt>
              </c:numCache>
            </c:numRef>
          </c:val>
          <c:smooth val="0"/>
        </c:ser>
        <c:marker val="1"/>
        <c:axId val="16842354"/>
        <c:axId val="17363459"/>
      </c:lineChart>
      <c:catAx>
        <c:axId val="1684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63459"/>
        <c:crosses val="autoZero"/>
        <c:auto val="1"/>
        <c:lblOffset val="100"/>
        <c:tickLblSkip val="1"/>
        <c:noMultiLvlLbl val="0"/>
      </c:catAx>
      <c:valAx>
        <c:axId val="1736345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4235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281792.207</c:v>
                </c:pt>
                <c:pt idx="3">
                  <c:v>326660.522</c:v>
                </c:pt>
                <c:pt idx="4">
                  <c:v>322380.492</c:v>
                </c:pt>
                <c:pt idx="5">
                  <c:v>369899.086</c:v>
                </c:pt>
                <c:pt idx="6">
                  <c:v>354329.007</c:v>
                </c:pt>
                <c:pt idx="7">
                  <c:v>351598.459</c:v>
                </c:pt>
                <c:pt idx="8">
                  <c:v>323095.46</c:v>
                </c:pt>
              </c:numCache>
            </c:numRef>
          </c:val>
          <c:smooth val="0"/>
        </c:ser>
        <c:marker val="1"/>
        <c:axId val="22053404"/>
        <c:axId val="64262909"/>
      </c:lineChart>
      <c:catAx>
        <c:axId val="2205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62909"/>
        <c:crosses val="autoZero"/>
        <c:auto val="1"/>
        <c:lblOffset val="100"/>
        <c:tickLblSkip val="1"/>
        <c:noMultiLvlLbl val="0"/>
      </c:catAx>
      <c:valAx>
        <c:axId val="6426290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5340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61608568"/>
        <c:axId val="17606201"/>
      </c:lineChart>
      <c:catAx>
        <c:axId val="616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06201"/>
        <c:crosses val="autoZero"/>
        <c:auto val="1"/>
        <c:lblOffset val="100"/>
        <c:tickLblSkip val="1"/>
        <c:noMultiLvlLbl val="0"/>
      </c:catAx>
      <c:valAx>
        <c:axId val="17606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085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83431.339</c:v>
                </c:pt>
              </c:numCache>
            </c:numRef>
          </c:val>
          <c:smooth val="0"/>
        </c:ser>
        <c:marker val="1"/>
        <c:axId val="41495270"/>
        <c:axId val="37913111"/>
      </c:lineChart>
      <c:catAx>
        <c:axId val="414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13111"/>
        <c:crosses val="autoZero"/>
        <c:auto val="1"/>
        <c:lblOffset val="100"/>
        <c:tickLblSkip val="1"/>
        <c:noMultiLvlLbl val="0"/>
      </c:catAx>
      <c:valAx>
        <c:axId val="3791311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9527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1392297.102</c:v>
                </c:pt>
                <c:pt idx="1">
                  <c:v>1348249.071</c:v>
                </c:pt>
                <c:pt idx="2">
                  <c:v>1477758.847</c:v>
                </c:pt>
                <c:pt idx="3">
                  <c:v>1324071.843</c:v>
                </c:pt>
                <c:pt idx="4">
                  <c:v>1379658.168</c:v>
                </c:pt>
                <c:pt idx="5">
                  <c:v>1366837.324</c:v>
                </c:pt>
                <c:pt idx="6">
                  <c:v>1362004.506</c:v>
                </c:pt>
                <c:pt idx="7">
                  <c:v>1420551.002</c:v>
                </c:pt>
                <c:pt idx="8">
                  <c:v>1485815.521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24238082"/>
        <c:axId val="16816147"/>
      </c:line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16147"/>
        <c:crosses val="autoZero"/>
        <c:auto val="1"/>
        <c:lblOffset val="100"/>
        <c:tickLblSkip val="1"/>
        <c:noMultiLvlLbl val="0"/>
      </c:catAx>
      <c:valAx>
        <c:axId val="168161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380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9548937.624999998</c:v>
                </c:pt>
                <c:pt idx="1">
                  <c:v>10060628.015999997</c:v>
                </c:pt>
                <c:pt idx="2">
                  <c:v>11813322.149000002</c:v>
                </c:pt>
                <c:pt idx="3">
                  <c:v>11869890.842999998</c:v>
                </c:pt>
                <c:pt idx="4">
                  <c:v>10941562.397</c:v>
                </c:pt>
                <c:pt idx="5">
                  <c:v>11356708.018</c:v>
                </c:pt>
                <c:pt idx="6">
                  <c:v>11870620.392</c:v>
                </c:pt>
                <c:pt idx="7">
                  <c:v>11268285.666000001</c:v>
                </c:pt>
                <c:pt idx="8">
                  <c:v>10723082.665</c:v>
                </c:pt>
              </c:numCache>
            </c:numRef>
          </c:val>
          <c:smooth val="0"/>
        </c:ser>
        <c:marker val="1"/>
        <c:axId val="17127596"/>
        <c:axId val="19930637"/>
      </c:lineChart>
      <c:catAx>
        <c:axId val="1712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30637"/>
        <c:crosses val="autoZero"/>
        <c:auto val="1"/>
        <c:lblOffset val="100"/>
        <c:tickLblSkip val="1"/>
        <c:noMultiLvlLbl val="0"/>
      </c:catAx>
      <c:valAx>
        <c:axId val="19930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75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99453037.771</c:v>
                </c:pt>
              </c:numCache>
            </c:numRef>
          </c:val>
        </c:ser>
        <c:axId val="45158006"/>
        <c:axId val="3768871"/>
      </c:barChart>
      <c:catAx>
        <c:axId val="4515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8871"/>
        <c:crosses val="autoZero"/>
        <c:auto val="1"/>
        <c:lblOffset val="100"/>
        <c:tickLblSkip val="1"/>
        <c:noMultiLvlLbl val="0"/>
      </c:catAx>
      <c:valAx>
        <c:axId val="376887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515800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33919840"/>
        <c:axId val="36843105"/>
      </c:lineChart>
      <c:catAx>
        <c:axId val="33919840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43105"/>
        <c:crosses val="autoZero"/>
        <c:auto val="1"/>
        <c:lblOffset val="100"/>
        <c:tickLblSkip val="1"/>
        <c:noMultiLvlLbl val="0"/>
      </c:catAx>
      <c:valAx>
        <c:axId val="3684310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1984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381464.038</c:v>
                </c:pt>
                <c:pt idx="2">
                  <c:v>438873.956</c:v>
                </c:pt>
                <c:pt idx="3">
                  <c:v>379596.218</c:v>
                </c:pt>
                <c:pt idx="4">
                  <c:v>461904.434</c:v>
                </c:pt>
                <c:pt idx="5">
                  <c:v>475851.469</c:v>
                </c:pt>
                <c:pt idx="6">
                  <c:v>455171.877</c:v>
                </c:pt>
                <c:pt idx="7">
                  <c:v>489222.074</c:v>
                </c:pt>
                <c:pt idx="8">
                  <c:v>456052.781</c:v>
                </c:pt>
              </c:numCache>
            </c:numRef>
          </c:val>
          <c:smooth val="0"/>
        </c:ser>
        <c:marker val="1"/>
        <c:axId val="63152490"/>
        <c:axId val="31501499"/>
      </c:lineChart>
      <c:catAx>
        <c:axId val="63152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01499"/>
        <c:crosses val="autoZero"/>
        <c:auto val="1"/>
        <c:lblOffset val="100"/>
        <c:tickLblSkip val="1"/>
        <c:noMultiLvlLbl val="0"/>
      </c:catAx>
      <c:valAx>
        <c:axId val="315014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524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84783.318</c:v>
                </c:pt>
                <c:pt idx="5">
                  <c:v>87609.203</c:v>
                </c:pt>
                <c:pt idx="6">
                  <c:v>86151.861</c:v>
                </c:pt>
                <c:pt idx="7">
                  <c:v>101578.494</c:v>
                </c:pt>
                <c:pt idx="8">
                  <c:v>116351.444</c:v>
                </c:pt>
              </c:numCache>
            </c:numRef>
          </c:val>
          <c:smooth val="0"/>
        </c:ser>
        <c:marker val="1"/>
        <c:axId val="15078036"/>
        <c:axId val="1484597"/>
      </c:lineChart>
      <c:catAx>
        <c:axId val="1507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84597"/>
        <c:crosses val="autoZero"/>
        <c:auto val="1"/>
        <c:lblOffset val="100"/>
        <c:tickLblSkip val="1"/>
        <c:noMultiLvlLbl val="0"/>
      </c:catAx>
      <c:valAx>
        <c:axId val="14845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0780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159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7.25" thickTop="1">
      <c r="A8" s="85" t="s">
        <v>2</v>
      </c>
      <c r="B8" s="86">
        <v>1311581.62</v>
      </c>
      <c r="C8" s="86">
        <v>1485815.521</v>
      </c>
      <c r="D8" s="87">
        <f aca="true" t="shared" si="0" ref="D8:D41">(C8-B8)/B8*100</f>
        <v>13.28425912220391</v>
      </c>
      <c r="E8" s="87">
        <f aca="true" t="shared" si="1" ref="E8:E41">C8/C$43*100</f>
        <v>13.856234885232045</v>
      </c>
      <c r="F8" s="86">
        <v>10417130.478</v>
      </c>
      <c r="G8" s="86">
        <v>12557243.384</v>
      </c>
      <c r="H8" s="87">
        <f aca="true" t="shared" si="2" ref="H8:H43">(G8-F8)/F8*100</f>
        <v>20.544169150225358</v>
      </c>
      <c r="I8" s="87">
        <f aca="true" t="shared" si="3" ref="I8:I43">G8/G$43*100</f>
        <v>12.626304500536461</v>
      </c>
      <c r="J8" s="86">
        <v>14519954.345999997</v>
      </c>
      <c r="K8" s="86">
        <v>17109287.411</v>
      </c>
      <c r="L8" s="87">
        <f aca="true" t="shared" si="4" ref="L8:L43">(K8-J8)/J8*100</f>
        <v>17.832928419043682</v>
      </c>
      <c r="M8" s="88">
        <f aca="true" t="shared" si="5" ref="M8:M43">K8/K$43*100</f>
        <v>12.998850113380195</v>
      </c>
    </row>
    <row r="9" spans="1:13" ht="15.75">
      <c r="A9" s="89" t="s">
        <v>75</v>
      </c>
      <c r="B9" s="90">
        <v>1008110.363</v>
      </c>
      <c r="C9" s="90">
        <v>1089065.75</v>
      </c>
      <c r="D9" s="91">
        <f t="shared" si="0"/>
        <v>8.030409166620181</v>
      </c>
      <c r="E9" s="91">
        <f t="shared" si="1"/>
        <v>10.156274870049229</v>
      </c>
      <c r="F9" s="90">
        <v>7674951.995999999</v>
      </c>
      <c r="G9" s="90">
        <v>9065810.192000002</v>
      </c>
      <c r="H9" s="91">
        <f t="shared" si="2"/>
        <v>18.122044238516207</v>
      </c>
      <c r="I9" s="91">
        <f t="shared" si="3"/>
        <v>9.115669460871455</v>
      </c>
      <c r="J9" s="90">
        <v>10806367.506</v>
      </c>
      <c r="K9" s="90">
        <v>12484191.271000002</v>
      </c>
      <c r="L9" s="91">
        <f t="shared" si="4"/>
        <v>15.526251203916836</v>
      </c>
      <c r="M9" s="92">
        <f t="shared" si="5"/>
        <v>9.484914667700558</v>
      </c>
    </row>
    <row r="10" spans="1:13" ht="14.25">
      <c r="A10" s="93" t="s">
        <v>148</v>
      </c>
      <c r="B10" s="94">
        <v>310508.444</v>
      </c>
      <c r="C10" s="94">
        <v>456052.781</v>
      </c>
      <c r="D10" s="95">
        <f t="shared" si="0"/>
        <v>46.872907907135684</v>
      </c>
      <c r="E10" s="95">
        <f t="shared" si="1"/>
        <v>4.253000701827566</v>
      </c>
      <c r="F10" s="94">
        <v>2951298.125</v>
      </c>
      <c r="G10" s="94">
        <v>3926141.874</v>
      </c>
      <c r="H10" s="95">
        <f t="shared" si="2"/>
        <v>33.03101576700252</v>
      </c>
      <c r="I10" s="95">
        <f t="shared" si="3"/>
        <v>3.947734490564594</v>
      </c>
      <c r="J10" s="94">
        <v>3983649.663</v>
      </c>
      <c r="K10" s="94">
        <v>5065852.919</v>
      </c>
      <c r="L10" s="95">
        <f t="shared" si="4"/>
        <v>27.166125225605704</v>
      </c>
      <c r="M10" s="96">
        <f t="shared" si="5"/>
        <v>3.8488021861257486</v>
      </c>
    </row>
    <row r="11" spans="1:13" ht="14.25">
      <c r="A11" s="93" t="s">
        <v>4</v>
      </c>
      <c r="B11" s="94">
        <v>126881.498</v>
      </c>
      <c r="C11" s="94">
        <v>119827.139</v>
      </c>
      <c r="D11" s="95">
        <f t="shared" si="0"/>
        <v>-5.559801161868385</v>
      </c>
      <c r="E11" s="95">
        <f t="shared" si="1"/>
        <v>1.1174691340496161</v>
      </c>
      <c r="F11" s="94">
        <v>1440505.7119999998</v>
      </c>
      <c r="G11" s="94">
        <v>1516716.249</v>
      </c>
      <c r="H11" s="95">
        <f t="shared" si="2"/>
        <v>5.290540423764751</v>
      </c>
      <c r="I11" s="95">
        <f t="shared" si="3"/>
        <v>1.5250577388016868</v>
      </c>
      <c r="J11" s="94">
        <v>2125062.473</v>
      </c>
      <c r="K11" s="94">
        <v>2246762.282</v>
      </c>
      <c r="L11" s="95">
        <f t="shared" si="4"/>
        <v>5.726881470368889</v>
      </c>
      <c r="M11" s="96">
        <f t="shared" si="5"/>
        <v>1.706986705088442</v>
      </c>
    </row>
    <row r="12" spans="1:13" ht="14.25">
      <c r="A12" s="93" t="s">
        <v>5</v>
      </c>
      <c r="B12" s="94">
        <v>101699.116</v>
      </c>
      <c r="C12" s="94">
        <v>116351.444</v>
      </c>
      <c r="D12" s="95">
        <f t="shared" si="0"/>
        <v>14.407527396796654</v>
      </c>
      <c r="E12" s="95">
        <f t="shared" si="1"/>
        <v>1.0850559268723126</v>
      </c>
      <c r="F12" s="94">
        <v>783629.492</v>
      </c>
      <c r="G12" s="94">
        <v>824048.018</v>
      </c>
      <c r="H12" s="95">
        <f t="shared" si="2"/>
        <v>5.157861771746599</v>
      </c>
      <c r="I12" s="95">
        <f t="shared" si="3"/>
        <v>0.8285800378440409</v>
      </c>
      <c r="J12" s="94">
        <v>1084799.331</v>
      </c>
      <c r="K12" s="94">
        <v>1158121.391</v>
      </c>
      <c r="L12" s="95">
        <f t="shared" si="4"/>
        <v>6.75904362260342</v>
      </c>
      <c r="M12" s="96">
        <f t="shared" si="5"/>
        <v>0.879887397591417</v>
      </c>
    </row>
    <row r="13" spans="1:13" ht="14.25">
      <c r="A13" s="93" t="s">
        <v>6</v>
      </c>
      <c r="B13" s="94">
        <v>148740.704</v>
      </c>
      <c r="C13" s="94">
        <v>154496.505</v>
      </c>
      <c r="D13" s="95">
        <f t="shared" si="0"/>
        <v>3.8696878831499997</v>
      </c>
      <c r="E13" s="95">
        <f t="shared" si="1"/>
        <v>1.4407844257722136</v>
      </c>
      <c r="F13" s="94">
        <v>793276.408</v>
      </c>
      <c r="G13" s="94">
        <v>930551.819</v>
      </c>
      <c r="H13" s="95">
        <f t="shared" si="2"/>
        <v>17.304864939333978</v>
      </c>
      <c r="I13" s="95">
        <f t="shared" si="3"/>
        <v>0.9356695781808931</v>
      </c>
      <c r="J13" s="94">
        <v>1160570.657</v>
      </c>
      <c r="K13" s="94">
        <v>1376252.6970000002</v>
      </c>
      <c r="L13" s="95">
        <f t="shared" si="4"/>
        <v>18.584136924288988</v>
      </c>
      <c r="M13" s="96">
        <f t="shared" si="5"/>
        <v>1.0456135370627129</v>
      </c>
    </row>
    <row r="14" spans="1:13" ht="14.25">
      <c r="A14" s="93" t="s">
        <v>7</v>
      </c>
      <c r="B14" s="94">
        <v>214029.273</v>
      </c>
      <c r="C14" s="94">
        <v>166092.4</v>
      </c>
      <c r="D14" s="95">
        <f t="shared" si="0"/>
        <v>-22.39734421748935</v>
      </c>
      <c r="E14" s="95">
        <f t="shared" si="1"/>
        <v>1.548923991252286</v>
      </c>
      <c r="F14" s="94">
        <v>985993.8189999999</v>
      </c>
      <c r="G14" s="94">
        <v>1151070.04</v>
      </c>
      <c r="H14" s="95">
        <f t="shared" si="2"/>
        <v>16.742115195754607</v>
      </c>
      <c r="I14" s="95">
        <f t="shared" si="3"/>
        <v>1.1574005840328854</v>
      </c>
      <c r="J14" s="94">
        <v>1469923.6820000003</v>
      </c>
      <c r="K14" s="94">
        <v>1697858.125</v>
      </c>
      <c r="L14" s="95">
        <f t="shared" si="4"/>
        <v>15.50654947540329</v>
      </c>
      <c r="M14" s="96">
        <f t="shared" si="5"/>
        <v>1.2899545580413967</v>
      </c>
    </row>
    <row r="15" spans="1:13" ht="14.25">
      <c r="A15" s="93" t="s">
        <v>8</v>
      </c>
      <c r="B15" s="94">
        <v>11963.349</v>
      </c>
      <c r="C15" s="94">
        <v>13789.972</v>
      </c>
      <c r="D15" s="95">
        <f t="shared" si="0"/>
        <v>15.268492125407354</v>
      </c>
      <c r="E15" s="95">
        <f t="shared" si="1"/>
        <v>0.1286008177947773</v>
      </c>
      <c r="F15" s="94">
        <v>145839.384</v>
      </c>
      <c r="G15" s="94">
        <v>135251.831</v>
      </c>
      <c r="H15" s="95">
        <f t="shared" si="2"/>
        <v>-7.259735134372199</v>
      </c>
      <c r="I15" s="95">
        <f t="shared" si="3"/>
        <v>0.1359956759806876</v>
      </c>
      <c r="J15" s="94">
        <v>209773.53900000002</v>
      </c>
      <c r="K15" s="94">
        <v>177524.397</v>
      </c>
      <c r="L15" s="95">
        <f t="shared" si="4"/>
        <v>-15.373312646453478</v>
      </c>
      <c r="M15" s="96">
        <f t="shared" si="5"/>
        <v>0.1348748765882311</v>
      </c>
    </row>
    <row r="16" spans="1:13" ht="14.25">
      <c r="A16" s="93" t="s">
        <v>147</v>
      </c>
      <c r="B16" s="94">
        <v>90101.086</v>
      </c>
      <c r="C16" s="94">
        <v>54636.269</v>
      </c>
      <c r="D16" s="95">
        <f t="shared" si="0"/>
        <v>-39.361142661476904</v>
      </c>
      <c r="E16" s="95">
        <f t="shared" si="1"/>
        <v>0.5095201697766638</v>
      </c>
      <c r="F16" s="94">
        <v>530663.958</v>
      </c>
      <c r="G16" s="94">
        <v>519957.385</v>
      </c>
      <c r="H16" s="95">
        <f t="shared" si="2"/>
        <v>-2.01758058722352</v>
      </c>
      <c r="I16" s="95">
        <f t="shared" si="3"/>
        <v>0.5228169964976344</v>
      </c>
      <c r="J16" s="94">
        <v>716639.5880000001</v>
      </c>
      <c r="K16" s="94">
        <v>687724.3420000001</v>
      </c>
      <c r="L16" s="95">
        <f t="shared" si="4"/>
        <v>-4.034837941439545</v>
      </c>
      <c r="M16" s="96">
        <f t="shared" si="5"/>
        <v>0.5225013424716629</v>
      </c>
    </row>
    <row r="17" spans="1:13" ht="14.25">
      <c r="A17" s="93" t="s">
        <v>153</v>
      </c>
      <c r="B17" s="94">
        <v>4186.893</v>
      </c>
      <c r="C17" s="94">
        <v>7819.24</v>
      </c>
      <c r="D17" s="95">
        <f t="shared" si="0"/>
        <v>86.75519054344115</v>
      </c>
      <c r="E17" s="95">
        <f t="shared" si="1"/>
        <v>0.07291970270379335</v>
      </c>
      <c r="F17" s="94">
        <v>43745.1</v>
      </c>
      <c r="G17" s="94">
        <v>62072.974</v>
      </c>
      <c r="H17" s="95">
        <f t="shared" si="2"/>
        <v>41.8969758898711</v>
      </c>
      <c r="I17" s="95">
        <f t="shared" si="3"/>
        <v>0.062414356958033684</v>
      </c>
      <c r="J17" s="94">
        <v>55948.57400000001</v>
      </c>
      <c r="K17" s="94">
        <v>74095.115</v>
      </c>
      <c r="L17" s="95">
        <f t="shared" si="4"/>
        <v>32.434322633495526</v>
      </c>
      <c r="M17" s="96">
        <f t="shared" si="5"/>
        <v>0.056294062451685396</v>
      </c>
    </row>
    <row r="18" spans="1:13" ht="15.75">
      <c r="A18" s="89" t="s">
        <v>76</v>
      </c>
      <c r="B18" s="90">
        <v>72570.931</v>
      </c>
      <c r="C18" s="90">
        <v>124675.932</v>
      </c>
      <c r="D18" s="91">
        <f t="shared" si="0"/>
        <v>71.79872199793056</v>
      </c>
      <c r="E18" s="91">
        <f t="shared" si="1"/>
        <v>1.162687408975598</v>
      </c>
      <c r="F18" s="90">
        <v>664104.4739999999</v>
      </c>
      <c r="G18" s="90">
        <v>1012689.672</v>
      </c>
      <c r="H18" s="91">
        <f t="shared" si="2"/>
        <v>52.48951206433223</v>
      </c>
      <c r="I18" s="91">
        <f t="shared" si="3"/>
        <v>1.0182591650260233</v>
      </c>
      <c r="J18" s="90">
        <v>891491.443</v>
      </c>
      <c r="K18" s="90">
        <v>1307014.2719999999</v>
      </c>
      <c r="L18" s="91">
        <f t="shared" si="4"/>
        <v>46.609850522143475</v>
      </c>
      <c r="M18" s="92">
        <f t="shared" si="5"/>
        <v>0.993009364425875</v>
      </c>
    </row>
    <row r="19" spans="1:13" ht="14.25">
      <c r="A19" s="93" t="s">
        <v>110</v>
      </c>
      <c r="B19" s="94">
        <v>72570.931</v>
      </c>
      <c r="C19" s="94">
        <v>124675.932</v>
      </c>
      <c r="D19" s="95">
        <f t="shared" si="0"/>
        <v>71.79872199793056</v>
      </c>
      <c r="E19" s="95">
        <f t="shared" si="1"/>
        <v>1.162687408975598</v>
      </c>
      <c r="F19" s="94">
        <v>664104.4739999999</v>
      </c>
      <c r="G19" s="94">
        <v>1012689.672</v>
      </c>
      <c r="H19" s="95">
        <f t="shared" si="2"/>
        <v>52.48951206433223</v>
      </c>
      <c r="I19" s="95">
        <f t="shared" si="3"/>
        <v>1.0182591650260233</v>
      </c>
      <c r="J19" s="94">
        <v>891491.443</v>
      </c>
      <c r="K19" s="94">
        <v>1307014.2719999999</v>
      </c>
      <c r="L19" s="95">
        <f t="shared" si="4"/>
        <v>46.609850522143475</v>
      </c>
      <c r="M19" s="96">
        <f t="shared" si="5"/>
        <v>0.993009364425875</v>
      </c>
    </row>
    <row r="20" spans="1:13" ht="15.75">
      <c r="A20" s="89" t="s">
        <v>77</v>
      </c>
      <c r="B20" s="90">
        <v>230900.326</v>
      </c>
      <c r="C20" s="90">
        <v>272073.839</v>
      </c>
      <c r="D20" s="91">
        <f t="shared" si="0"/>
        <v>17.831725798429567</v>
      </c>
      <c r="E20" s="91">
        <f t="shared" si="1"/>
        <v>2.537272606207219</v>
      </c>
      <c r="F20" s="90">
        <v>2078074.009</v>
      </c>
      <c r="G20" s="90">
        <v>2478743.521</v>
      </c>
      <c r="H20" s="91">
        <f t="shared" si="2"/>
        <v>19.280810513231344</v>
      </c>
      <c r="I20" s="91">
        <f t="shared" si="3"/>
        <v>2.4923758756444836</v>
      </c>
      <c r="J20" s="90">
        <v>2822095.3979999996</v>
      </c>
      <c r="K20" s="90">
        <v>3318081.87</v>
      </c>
      <c r="L20" s="91">
        <f t="shared" si="4"/>
        <v>17.57511359649652</v>
      </c>
      <c r="M20" s="92">
        <f t="shared" si="5"/>
        <v>2.520926082773271</v>
      </c>
    </row>
    <row r="21" spans="1:13" ht="14.25">
      <c r="A21" s="93" t="s">
        <v>9</v>
      </c>
      <c r="B21" s="94">
        <v>230900.326</v>
      </c>
      <c r="C21" s="94">
        <v>272073.839</v>
      </c>
      <c r="D21" s="95">
        <f t="shared" si="0"/>
        <v>17.831725798429567</v>
      </c>
      <c r="E21" s="95">
        <f t="shared" si="1"/>
        <v>2.537272606207219</v>
      </c>
      <c r="F21" s="94">
        <v>2078074.009</v>
      </c>
      <c r="G21" s="94">
        <v>2478743.521</v>
      </c>
      <c r="H21" s="95">
        <f t="shared" si="2"/>
        <v>19.280810513231344</v>
      </c>
      <c r="I21" s="95">
        <f t="shared" si="3"/>
        <v>2.4923758756444836</v>
      </c>
      <c r="J21" s="94">
        <v>2822095.3979999996</v>
      </c>
      <c r="K21" s="94">
        <v>3318081.87</v>
      </c>
      <c r="L21" s="95">
        <f t="shared" si="4"/>
        <v>17.57511359649652</v>
      </c>
      <c r="M21" s="96">
        <f t="shared" si="5"/>
        <v>2.520926082773271</v>
      </c>
    </row>
    <row r="22" spans="1:13" ht="16.5">
      <c r="A22" s="97" t="s">
        <v>10</v>
      </c>
      <c r="B22" s="98">
        <v>7610452.038</v>
      </c>
      <c r="C22" s="98">
        <v>8914171.684</v>
      </c>
      <c r="D22" s="99">
        <f t="shared" si="0"/>
        <v>17.130646635579</v>
      </c>
      <c r="E22" s="99">
        <f t="shared" si="1"/>
        <v>83.13068137668787</v>
      </c>
      <c r="F22" s="98">
        <v>67301661.863</v>
      </c>
      <c r="G22" s="98">
        <v>83447915.91200002</v>
      </c>
      <c r="H22" s="99">
        <f t="shared" si="2"/>
        <v>23.9908697676255</v>
      </c>
      <c r="I22" s="99">
        <f t="shared" si="3"/>
        <v>83.90685471483206</v>
      </c>
      <c r="J22" s="98">
        <v>90225734.507</v>
      </c>
      <c r="K22" s="98">
        <v>109149345.701</v>
      </c>
      <c r="L22" s="99">
        <f t="shared" si="4"/>
        <v>20.973629416706885</v>
      </c>
      <c r="M22" s="100">
        <f t="shared" si="5"/>
        <v>82.92665560277075</v>
      </c>
    </row>
    <row r="23" spans="1:13" ht="15.75">
      <c r="A23" s="89" t="s">
        <v>78</v>
      </c>
      <c r="B23" s="90">
        <v>768801.372</v>
      </c>
      <c r="C23" s="90">
        <v>876439.447</v>
      </c>
      <c r="D23" s="91">
        <f t="shared" si="0"/>
        <v>14.000765206750968</v>
      </c>
      <c r="E23" s="91">
        <f t="shared" si="1"/>
        <v>8.173390753208375</v>
      </c>
      <c r="F23" s="90">
        <v>6437220.752999999</v>
      </c>
      <c r="G23" s="90">
        <v>8193623.725000001</v>
      </c>
      <c r="H23" s="91">
        <f t="shared" si="2"/>
        <v>27.285113240546377</v>
      </c>
      <c r="I23" s="91">
        <f t="shared" si="3"/>
        <v>8.238686226826568</v>
      </c>
      <c r="J23" s="90">
        <v>8672167.806</v>
      </c>
      <c r="K23" s="90">
        <v>10800459.805</v>
      </c>
      <c r="L23" s="91">
        <f t="shared" si="4"/>
        <v>24.541637645981684</v>
      </c>
      <c r="M23" s="92">
        <f t="shared" si="5"/>
        <v>8.205692895808149</v>
      </c>
    </row>
    <row r="24" spans="1:13" ht="14.25">
      <c r="A24" s="93" t="s">
        <v>11</v>
      </c>
      <c r="B24" s="94">
        <v>552455.591</v>
      </c>
      <c r="C24" s="94">
        <v>631246.913</v>
      </c>
      <c r="D24" s="95">
        <f t="shared" si="0"/>
        <v>14.262019116754656</v>
      </c>
      <c r="E24" s="95">
        <f t="shared" si="1"/>
        <v>5.886804501287504</v>
      </c>
      <c r="F24" s="94">
        <v>4675687.361</v>
      </c>
      <c r="G24" s="94">
        <v>5971529.913</v>
      </c>
      <c r="H24" s="95">
        <f t="shared" si="2"/>
        <v>27.714482426875854</v>
      </c>
      <c r="I24" s="95">
        <f t="shared" si="3"/>
        <v>6.00437155750839</v>
      </c>
      <c r="J24" s="94">
        <v>6269825.032000001</v>
      </c>
      <c r="K24" s="94">
        <v>7794268.429</v>
      </c>
      <c r="L24" s="95">
        <f t="shared" si="4"/>
        <v>24.31397031367747</v>
      </c>
      <c r="M24" s="96">
        <f t="shared" si="5"/>
        <v>5.921726873726098</v>
      </c>
    </row>
    <row r="25" spans="1:13" ht="14.25">
      <c r="A25" s="93" t="s">
        <v>12</v>
      </c>
      <c r="B25" s="94">
        <v>113068.31</v>
      </c>
      <c r="C25" s="94">
        <v>108446.963</v>
      </c>
      <c r="D25" s="95">
        <f t="shared" si="0"/>
        <v>-4.087216833788348</v>
      </c>
      <c r="E25" s="95">
        <f t="shared" si="1"/>
        <v>1.0113412941781141</v>
      </c>
      <c r="F25" s="94">
        <v>889710.19</v>
      </c>
      <c r="G25" s="94">
        <v>1077597.908</v>
      </c>
      <c r="H25" s="95">
        <f t="shared" si="2"/>
        <v>21.117856141447604</v>
      </c>
      <c r="I25" s="95">
        <f t="shared" si="3"/>
        <v>1.0835243770846608</v>
      </c>
      <c r="J25" s="94">
        <v>1197923.519</v>
      </c>
      <c r="K25" s="94">
        <v>1455361.867</v>
      </c>
      <c r="L25" s="95">
        <f t="shared" si="4"/>
        <v>21.490382642700247</v>
      </c>
      <c r="M25" s="96">
        <f t="shared" si="5"/>
        <v>1.105717048022659</v>
      </c>
    </row>
    <row r="26" spans="1:13" ht="14.25">
      <c r="A26" s="93" t="s">
        <v>13</v>
      </c>
      <c r="B26" s="94">
        <v>103277.471</v>
      </c>
      <c r="C26" s="94">
        <v>136745.572</v>
      </c>
      <c r="D26" s="95">
        <f t="shared" si="0"/>
        <v>32.406003628806886</v>
      </c>
      <c r="E26" s="95">
        <f t="shared" si="1"/>
        <v>1.275244967068432</v>
      </c>
      <c r="F26" s="94">
        <v>871823.2</v>
      </c>
      <c r="G26" s="94">
        <v>1144495.906</v>
      </c>
      <c r="H26" s="95">
        <f t="shared" si="2"/>
        <v>31.276147044492507</v>
      </c>
      <c r="I26" s="95">
        <f t="shared" si="3"/>
        <v>1.1507902942445154</v>
      </c>
      <c r="J26" s="94">
        <v>1204419.253</v>
      </c>
      <c r="K26" s="94">
        <v>1550829.511</v>
      </c>
      <c r="L26" s="95">
        <f t="shared" si="4"/>
        <v>28.761600840998835</v>
      </c>
      <c r="M26" s="96">
        <f t="shared" si="5"/>
        <v>1.178248975578899</v>
      </c>
    </row>
    <row r="27" spans="1:13" ht="15.75">
      <c r="A27" s="89" t="s">
        <v>79</v>
      </c>
      <c r="B27" s="90">
        <v>964447.233</v>
      </c>
      <c r="C27" s="90">
        <v>1308090.483</v>
      </c>
      <c r="D27" s="91">
        <f t="shared" si="0"/>
        <v>35.631109535258524</v>
      </c>
      <c r="E27" s="91">
        <f t="shared" si="1"/>
        <v>12.198828675168103</v>
      </c>
      <c r="F27" s="90">
        <v>8982393.102</v>
      </c>
      <c r="G27" s="90">
        <v>12393464.295000002</v>
      </c>
      <c r="H27" s="91">
        <f t="shared" si="2"/>
        <v>37.97508252272437</v>
      </c>
      <c r="I27" s="91">
        <f t="shared" si="3"/>
        <v>12.461624675092501</v>
      </c>
      <c r="J27" s="90">
        <v>11743776.753999997</v>
      </c>
      <c r="K27" s="90">
        <v>16064947.100000001</v>
      </c>
      <c r="L27" s="91">
        <f t="shared" si="4"/>
        <v>36.79540608201863</v>
      </c>
      <c r="M27" s="92">
        <f t="shared" si="5"/>
        <v>12.205408350205303</v>
      </c>
    </row>
    <row r="28" spans="1:13" ht="15">
      <c r="A28" s="93" t="s">
        <v>14</v>
      </c>
      <c r="B28" s="94">
        <v>964447.233</v>
      </c>
      <c r="C28" s="94">
        <v>1308090.483</v>
      </c>
      <c r="D28" s="95">
        <f t="shared" si="0"/>
        <v>35.631109535258524</v>
      </c>
      <c r="E28" s="95">
        <f t="shared" si="1"/>
        <v>12.198828675168103</v>
      </c>
      <c r="F28" s="94">
        <v>8982393.102</v>
      </c>
      <c r="G28" s="101">
        <v>12393464.295000002</v>
      </c>
      <c r="H28" s="95">
        <f t="shared" si="2"/>
        <v>37.97508252272437</v>
      </c>
      <c r="I28" s="95">
        <f t="shared" si="3"/>
        <v>12.461624675092501</v>
      </c>
      <c r="J28" s="94">
        <v>11743776.753999997</v>
      </c>
      <c r="K28" s="94">
        <v>16064947.100000001</v>
      </c>
      <c r="L28" s="95">
        <f t="shared" si="4"/>
        <v>36.79540608201863</v>
      </c>
      <c r="M28" s="96">
        <f t="shared" si="5"/>
        <v>12.205408350205303</v>
      </c>
    </row>
    <row r="29" spans="1:13" ht="15.75">
      <c r="A29" s="89" t="s">
        <v>80</v>
      </c>
      <c r="B29" s="90">
        <v>5877203.434</v>
      </c>
      <c r="C29" s="90">
        <v>6729641.754</v>
      </c>
      <c r="D29" s="91">
        <f t="shared" si="0"/>
        <v>14.504148606947801</v>
      </c>
      <c r="E29" s="91">
        <f t="shared" si="1"/>
        <v>62.75846194831139</v>
      </c>
      <c r="F29" s="90">
        <v>51882048.010000005</v>
      </c>
      <c r="G29" s="90">
        <v>62860827.891</v>
      </c>
      <c r="H29" s="91">
        <f t="shared" si="2"/>
        <v>21.161037973836137</v>
      </c>
      <c r="I29" s="91">
        <f t="shared" si="3"/>
        <v>63.20654381190748</v>
      </c>
      <c r="J29" s="90">
        <v>69809789.947</v>
      </c>
      <c r="K29" s="90">
        <v>82283938.796</v>
      </c>
      <c r="L29" s="91">
        <f t="shared" si="4"/>
        <v>17.868767200804434</v>
      </c>
      <c r="M29" s="92">
        <f t="shared" si="5"/>
        <v>62.5155543567573</v>
      </c>
    </row>
    <row r="30" spans="1:13" ht="14.25">
      <c r="A30" s="93" t="s">
        <v>15</v>
      </c>
      <c r="B30" s="94">
        <v>1132852.233</v>
      </c>
      <c r="C30" s="94">
        <v>1112185.308</v>
      </c>
      <c r="D30" s="95">
        <f t="shared" si="0"/>
        <v>-1.824326633074664</v>
      </c>
      <c r="E30" s="95">
        <f t="shared" si="1"/>
        <v>10.371880388744536</v>
      </c>
      <c r="F30" s="94">
        <v>10620896.365000002</v>
      </c>
      <c r="G30" s="94">
        <v>12398228.55</v>
      </c>
      <c r="H30" s="95">
        <f t="shared" si="2"/>
        <v>16.734295523841112</v>
      </c>
      <c r="I30" s="95">
        <f t="shared" si="3"/>
        <v>12.466415132082835</v>
      </c>
      <c r="J30" s="94">
        <v>14295476.235</v>
      </c>
      <c r="K30" s="94">
        <v>16326446.799</v>
      </c>
      <c r="L30" s="95">
        <f t="shared" si="4"/>
        <v>14.207085728473468</v>
      </c>
      <c r="M30" s="96">
        <f t="shared" si="5"/>
        <v>12.404083801165907</v>
      </c>
    </row>
    <row r="31" spans="1:13" ht="14.25">
      <c r="A31" s="93" t="s">
        <v>122</v>
      </c>
      <c r="B31" s="94">
        <v>1482838.841</v>
      </c>
      <c r="C31" s="94">
        <v>1665309.345</v>
      </c>
      <c r="D31" s="95">
        <f t="shared" si="0"/>
        <v>12.305484517585546</v>
      </c>
      <c r="E31" s="95">
        <f t="shared" si="1"/>
        <v>15.530136221326988</v>
      </c>
      <c r="F31" s="94">
        <v>12644210.955000002</v>
      </c>
      <c r="G31" s="94">
        <v>15223888.810000002</v>
      </c>
      <c r="H31" s="95">
        <f t="shared" si="2"/>
        <v>20.402046946076123</v>
      </c>
      <c r="I31" s="95">
        <f t="shared" si="3"/>
        <v>15.307615685962697</v>
      </c>
      <c r="J31" s="94">
        <v>17050372.680999998</v>
      </c>
      <c r="K31" s="94">
        <v>19866910.579000004</v>
      </c>
      <c r="L31" s="95">
        <f t="shared" si="4"/>
        <v>16.518922786588714</v>
      </c>
      <c r="M31" s="96">
        <f t="shared" si="5"/>
        <v>15.093965436942442</v>
      </c>
    </row>
    <row r="32" spans="1:13" ht="14.25">
      <c r="A32" s="93" t="s">
        <v>123</v>
      </c>
      <c r="B32" s="94">
        <v>35169.918</v>
      </c>
      <c r="C32" s="94">
        <v>83431.339</v>
      </c>
      <c r="D32" s="95">
        <f t="shared" si="0"/>
        <v>137.2235812434934</v>
      </c>
      <c r="E32" s="95">
        <f t="shared" si="1"/>
        <v>0.7780536773470823</v>
      </c>
      <c r="F32" s="94">
        <v>941422.55</v>
      </c>
      <c r="G32" s="94">
        <v>1133803.4139999999</v>
      </c>
      <c r="H32" s="95">
        <f t="shared" si="2"/>
        <v>20.435123845291344</v>
      </c>
      <c r="I32" s="95">
        <f t="shared" si="3"/>
        <v>1.1400389967078624</v>
      </c>
      <c r="J32" s="94">
        <v>1371717.381</v>
      </c>
      <c r="K32" s="94">
        <v>1330845.2319999998</v>
      </c>
      <c r="L32" s="95">
        <f t="shared" si="4"/>
        <v>-2.979633382658159</v>
      </c>
      <c r="M32" s="96">
        <f t="shared" si="5"/>
        <v>1.011115032397692</v>
      </c>
    </row>
    <row r="33" spans="1:13" ht="14.25">
      <c r="A33" s="93" t="s">
        <v>145</v>
      </c>
      <c r="B33" s="94">
        <v>812245.095</v>
      </c>
      <c r="C33" s="94">
        <v>949751.559</v>
      </c>
      <c r="D33" s="95">
        <f t="shared" si="0"/>
        <v>16.92918367207869</v>
      </c>
      <c r="E33" s="95">
        <f t="shared" si="1"/>
        <v>8.857075793139007</v>
      </c>
      <c r="F33" s="94">
        <v>6799492.187</v>
      </c>
      <c r="G33" s="94">
        <v>7666533.098</v>
      </c>
      <c r="H33" s="95">
        <f t="shared" si="2"/>
        <v>12.751553897770517</v>
      </c>
      <c r="I33" s="95">
        <f t="shared" si="3"/>
        <v>7.708696757612287</v>
      </c>
      <c r="J33" s="94">
        <v>9430772.062</v>
      </c>
      <c r="K33" s="94">
        <v>10454301.245000001</v>
      </c>
      <c r="L33" s="95">
        <f t="shared" si="4"/>
        <v>10.85307943263914</v>
      </c>
      <c r="M33" s="96">
        <f t="shared" si="5"/>
        <v>7.942697533768082</v>
      </c>
    </row>
    <row r="34" spans="1:13" ht="14.25">
      <c r="A34" s="93" t="s">
        <v>31</v>
      </c>
      <c r="B34" s="94">
        <v>500040.243</v>
      </c>
      <c r="C34" s="94">
        <v>653086.074</v>
      </c>
      <c r="D34" s="95">
        <f t="shared" si="0"/>
        <v>30.606702788919332</v>
      </c>
      <c r="E34" s="95">
        <f t="shared" si="1"/>
        <v>6.090469451771218</v>
      </c>
      <c r="F34" s="94">
        <v>4547184.113</v>
      </c>
      <c r="G34" s="94">
        <v>6113632.136</v>
      </c>
      <c r="H34" s="95">
        <f t="shared" si="2"/>
        <v>34.44874858974069</v>
      </c>
      <c r="I34" s="95">
        <f t="shared" si="3"/>
        <v>6.147255300614562</v>
      </c>
      <c r="J34" s="94">
        <v>6080796.8100000005</v>
      </c>
      <c r="K34" s="94">
        <v>7878193.043</v>
      </c>
      <c r="L34" s="95">
        <f t="shared" si="4"/>
        <v>29.55856426651426</v>
      </c>
      <c r="M34" s="96">
        <f t="shared" si="5"/>
        <v>5.985488937686045</v>
      </c>
    </row>
    <row r="35" spans="1:13" ht="14.25">
      <c r="A35" s="93" t="s">
        <v>16</v>
      </c>
      <c r="B35" s="94">
        <v>482269.635</v>
      </c>
      <c r="C35" s="94">
        <v>587592.536</v>
      </c>
      <c r="D35" s="95">
        <f t="shared" si="0"/>
        <v>21.839007342852916</v>
      </c>
      <c r="E35" s="95">
        <f t="shared" si="1"/>
        <v>5.479697903643831</v>
      </c>
      <c r="F35" s="94">
        <v>4176749.284</v>
      </c>
      <c r="G35" s="94">
        <v>5272122.829</v>
      </c>
      <c r="H35" s="95">
        <f t="shared" si="2"/>
        <v>26.22550386723188</v>
      </c>
      <c r="I35" s="95">
        <f t="shared" si="3"/>
        <v>5.301117941856699</v>
      </c>
      <c r="J35" s="94">
        <v>5833378.911</v>
      </c>
      <c r="K35" s="94">
        <v>6872787.424</v>
      </c>
      <c r="L35" s="95">
        <f t="shared" si="4"/>
        <v>17.818292431509757</v>
      </c>
      <c r="M35" s="96">
        <f t="shared" si="5"/>
        <v>5.2216279637843055</v>
      </c>
    </row>
    <row r="36" spans="1:13" ht="14.25">
      <c r="A36" s="93" t="s">
        <v>146</v>
      </c>
      <c r="B36" s="94">
        <v>1080728.071</v>
      </c>
      <c r="C36" s="94">
        <v>1276597.085</v>
      </c>
      <c r="D36" s="95">
        <f t="shared" si="0"/>
        <v>18.123801838399732</v>
      </c>
      <c r="E36" s="95">
        <f t="shared" si="1"/>
        <v>11.905131433582957</v>
      </c>
      <c r="F36" s="94">
        <v>8890756.230999999</v>
      </c>
      <c r="G36" s="94">
        <v>11496984.458</v>
      </c>
      <c r="H36" s="95">
        <f t="shared" si="2"/>
        <v>29.31390940528422</v>
      </c>
      <c r="I36" s="95">
        <f t="shared" si="3"/>
        <v>11.560214464713377</v>
      </c>
      <c r="J36" s="94">
        <v>11389672.971</v>
      </c>
      <c r="K36" s="94">
        <v>14797870.290000001</v>
      </c>
      <c r="L36" s="95">
        <f t="shared" si="4"/>
        <v>29.923574870655518</v>
      </c>
      <c r="M36" s="96">
        <f t="shared" si="5"/>
        <v>11.24274163360432</v>
      </c>
    </row>
    <row r="37" spans="1:13" ht="14.25">
      <c r="A37" s="45" t="s">
        <v>168</v>
      </c>
      <c r="B37" s="94">
        <v>254095.63</v>
      </c>
      <c r="C37" s="94">
        <v>278816.963</v>
      </c>
      <c r="D37" s="95">
        <f t="shared" si="0"/>
        <v>9.729145282821268</v>
      </c>
      <c r="E37" s="95">
        <f t="shared" si="1"/>
        <v>2.600156799220199</v>
      </c>
      <c r="F37" s="94">
        <v>2388555.053</v>
      </c>
      <c r="G37" s="94">
        <v>2458209.885</v>
      </c>
      <c r="H37" s="95">
        <f t="shared" si="2"/>
        <v>2.916191188999986</v>
      </c>
      <c r="I37" s="95">
        <f t="shared" si="3"/>
        <v>2.4717293107328304</v>
      </c>
      <c r="J37" s="94">
        <v>3185084.4510000004</v>
      </c>
      <c r="K37" s="94">
        <v>3272835.9729999998</v>
      </c>
      <c r="L37" s="95">
        <f t="shared" si="4"/>
        <v>2.755076775827675</v>
      </c>
      <c r="M37" s="96">
        <f t="shared" si="5"/>
        <v>2.486550330047865</v>
      </c>
    </row>
    <row r="38" spans="1:13" ht="14.25">
      <c r="A38" s="93" t="s">
        <v>167</v>
      </c>
      <c r="B38" s="94">
        <v>94388.64</v>
      </c>
      <c r="C38" s="94">
        <v>118794.29</v>
      </c>
      <c r="D38" s="95">
        <f t="shared" si="0"/>
        <v>25.856554348065607</v>
      </c>
      <c r="E38" s="95">
        <f t="shared" si="1"/>
        <v>1.1078371184038616</v>
      </c>
      <c r="F38" s="94">
        <v>825124.502</v>
      </c>
      <c r="G38" s="94">
        <v>1038957.945</v>
      </c>
      <c r="H38" s="95">
        <f t="shared" si="2"/>
        <v>25.915294295793434</v>
      </c>
      <c r="I38" s="95">
        <f t="shared" si="3"/>
        <v>1.0446719057413798</v>
      </c>
      <c r="J38" s="94">
        <v>1112410.3469999998</v>
      </c>
      <c r="K38" s="94">
        <v>1413091.642</v>
      </c>
      <c r="L38" s="95">
        <f t="shared" si="4"/>
        <v>27.02971037719053</v>
      </c>
      <c r="M38" s="96">
        <f t="shared" si="5"/>
        <v>1.0736020741003325</v>
      </c>
    </row>
    <row r="39" spans="1:13" ht="14.25">
      <c r="A39" s="93" t="s">
        <v>81</v>
      </c>
      <c r="B39" s="94">
        <v>2575.129</v>
      </c>
      <c r="C39" s="94">
        <v>4077.256</v>
      </c>
      <c r="D39" s="95">
        <f t="shared" si="0"/>
        <v>58.332106857559374</v>
      </c>
      <c r="E39" s="95">
        <f t="shared" si="1"/>
        <v>0.038023170457391973</v>
      </c>
      <c r="F39" s="94">
        <v>47656.773</v>
      </c>
      <c r="G39" s="94">
        <v>58466.764</v>
      </c>
      <c r="H39" s="95">
        <f t="shared" si="2"/>
        <v>22.683010870249234</v>
      </c>
      <c r="I39" s="95">
        <f t="shared" si="3"/>
        <v>0.05878831387194552</v>
      </c>
      <c r="J39" s="94">
        <v>60108.1</v>
      </c>
      <c r="K39" s="94">
        <v>70656.569</v>
      </c>
      <c r="L39" s="95">
        <f t="shared" si="4"/>
        <v>17.54916392299874</v>
      </c>
      <c r="M39" s="96">
        <f t="shared" si="5"/>
        <v>0.053681613260304926</v>
      </c>
    </row>
    <row r="40" spans="1:13" ht="15.75">
      <c r="A40" s="102" t="s">
        <v>17</v>
      </c>
      <c r="B40" s="98">
        <v>289418.693</v>
      </c>
      <c r="C40" s="98">
        <v>323095.46</v>
      </c>
      <c r="D40" s="99">
        <f t="shared" si="0"/>
        <v>11.636002723569755</v>
      </c>
      <c r="E40" s="99">
        <f t="shared" si="1"/>
        <v>3.013083738080089</v>
      </c>
      <c r="F40" s="98">
        <v>2694961.333</v>
      </c>
      <c r="G40" s="98">
        <v>2872179.194</v>
      </c>
      <c r="H40" s="99">
        <f t="shared" si="2"/>
        <v>6.57589624125416</v>
      </c>
      <c r="I40" s="99">
        <f t="shared" si="3"/>
        <v>2.8879753282282477</v>
      </c>
      <c r="J40" s="98">
        <v>3435591.2450000006</v>
      </c>
      <c r="K40" s="98">
        <v>3828574.825</v>
      </c>
      <c r="L40" s="99">
        <f t="shared" si="4"/>
        <v>11.438601159900195</v>
      </c>
      <c r="M40" s="100">
        <f t="shared" si="5"/>
        <v>2.9087751641859314</v>
      </c>
    </row>
    <row r="41" spans="1:13" ht="14.25">
      <c r="A41" s="93" t="s">
        <v>84</v>
      </c>
      <c r="B41" s="94">
        <v>289418.693</v>
      </c>
      <c r="C41" s="94">
        <v>323095.46</v>
      </c>
      <c r="D41" s="95">
        <f t="shared" si="0"/>
        <v>11.636002723569755</v>
      </c>
      <c r="E41" s="95">
        <f t="shared" si="1"/>
        <v>3.013083738080089</v>
      </c>
      <c r="F41" s="94">
        <v>2694961.333</v>
      </c>
      <c r="G41" s="94">
        <v>2872179.194</v>
      </c>
      <c r="H41" s="95">
        <f t="shared" si="2"/>
        <v>6.57589624125416</v>
      </c>
      <c r="I41" s="95">
        <f t="shared" si="3"/>
        <v>2.8879753282282477</v>
      </c>
      <c r="J41" s="94">
        <v>3435591.2450000006</v>
      </c>
      <c r="K41" s="94">
        <v>3828574.825</v>
      </c>
      <c r="L41" s="95">
        <f t="shared" si="4"/>
        <v>11.438601159900195</v>
      </c>
      <c r="M41" s="96">
        <f t="shared" si="5"/>
        <v>2.9087751641859314</v>
      </c>
    </row>
    <row r="42" spans="1:13" ht="14.25">
      <c r="A42" s="137" t="s">
        <v>127</v>
      </c>
      <c r="B42" s="138"/>
      <c r="C42" s="138"/>
      <c r="D42" s="139"/>
      <c r="E42" s="140"/>
      <c r="F42" s="141">
        <f>F43-F44</f>
        <v>1300957.8220000118</v>
      </c>
      <c r="G42" s="142">
        <f>G43-G44</f>
        <v>575699.2800000012</v>
      </c>
      <c r="H42" s="143">
        <f t="shared" si="2"/>
        <v>-55.748044228293516</v>
      </c>
      <c r="I42" s="144">
        <f t="shared" si="3"/>
        <v>0.5788654553977558</v>
      </c>
      <c r="J42" s="142">
        <f>J43-J44</f>
        <v>2586802.0690000206</v>
      </c>
      <c r="K42" s="141">
        <f>K43-K44</f>
        <v>1534337.5210000128</v>
      </c>
      <c r="L42" s="143">
        <f t="shared" si="4"/>
        <v>-40.68593266615326</v>
      </c>
      <c r="M42" s="145">
        <f t="shared" si="5"/>
        <v>1.1657191196631367</v>
      </c>
    </row>
    <row r="43" spans="1:13" s="108" customFormat="1" ht="22.5" customHeight="1" thickBot="1">
      <c r="A43" s="103" t="s">
        <v>130</v>
      </c>
      <c r="B43" s="104">
        <v>9211452.351</v>
      </c>
      <c r="C43" s="104">
        <v>10723082.665</v>
      </c>
      <c r="D43" s="105">
        <f>(C43-B43)/B43*100</f>
        <v>16.410336355220856</v>
      </c>
      <c r="E43" s="106">
        <f>C43/C$43*100</f>
        <v>100</v>
      </c>
      <c r="F43" s="104">
        <v>81714711.497</v>
      </c>
      <c r="G43" s="107">
        <v>99453037.771</v>
      </c>
      <c r="H43" s="105">
        <f t="shared" si="2"/>
        <v>21.707628833335885</v>
      </c>
      <c r="I43" s="106">
        <f t="shared" si="3"/>
        <v>100</v>
      </c>
      <c r="J43" s="104">
        <v>110768082.16700001</v>
      </c>
      <c r="K43" s="104">
        <v>131621545.458</v>
      </c>
      <c r="L43" s="105">
        <f t="shared" si="4"/>
        <v>18.826238464217674</v>
      </c>
      <c r="M43" s="106">
        <f t="shared" si="5"/>
        <v>100</v>
      </c>
    </row>
    <row r="44" spans="6:11" ht="21.75" customHeight="1" hidden="1">
      <c r="F44" s="159">
        <v>80413753.67499998</v>
      </c>
      <c r="G44" s="75">
        <v>98877338.491</v>
      </c>
      <c r="J44" s="165">
        <v>108181280.09799999</v>
      </c>
      <c r="K44" s="166">
        <v>130087207.93699999</v>
      </c>
    </row>
    <row r="45" ht="19.5" customHeight="1"/>
    <row r="46" ht="24" customHeight="1">
      <c r="A46" s="146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69</v>
      </c>
    </row>
    <row r="14" ht="12.75" customHeight="1"/>
    <row r="16" ht="12.75" customHeight="1"/>
    <row r="21" ht="15">
      <c r="C21" s="37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73</v>
      </c>
    </row>
    <row r="10" ht="12.75" customHeight="1"/>
    <row r="13" ht="12.75" customHeight="1"/>
    <row r="18" ht="15">
      <c r="B18" s="37" t="s">
        <v>72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zoomScalePageLayoutView="0" workbookViewId="0" topLeftCell="B38">
      <selection activeCell="B50" sqref="B5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1392297.102</v>
      </c>
      <c r="D3" s="73">
        <v>1348249.071</v>
      </c>
      <c r="E3" s="73">
        <v>1477758.847</v>
      </c>
      <c r="F3" s="73">
        <v>1324071.843</v>
      </c>
      <c r="G3" s="73">
        <v>1379658.168</v>
      </c>
      <c r="H3" s="73">
        <v>1366837.324</v>
      </c>
      <c r="I3" s="73">
        <v>1362004.506</v>
      </c>
      <c r="J3" s="73">
        <v>1420551.002</v>
      </c>
      <c r="K3" s="73">
        <v>1485815.521</v>
      </c>
      <c r="L3" s="73"/>
      <c r="M3" s="73"/>
      <c r="N3" s="73"/>
      <c r="O3" s="74">
        <f>SUM(C3:N3)</f>
        <v>12557243.384</v>
      </c>
    </row>
    <row r="4" spans="1:15" s="54" customFormat="1" ht="12.75">
      <c r="A4" s="19">
        <v>2010</v>
      </c>
      <c r="B4" s="22" t="s">
        <v>46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46</v>
      </c>
      <c r="C5" s="23">
        <v>388005.027</v>
      </c>
      <c r="D5" s="23">
        <v>381464.038</v>
      </c>
      <c r="E5" s="23">
        <v>438873.956</v>
      </c>
      <c r="F5" s="23">
        <v>379596.218</v>
      </c>
      <c r="G5" s="23">
        <v>461904.434</v>
      </c>
      <c r="H5" s="23">
        <v>475851.469</v>
      </c>
      <c r="I5" s="23">
        <v>455171.877</v>
      </c>
      <c r="J5" s="23">
        <v>489222.074</v>
      </c>
      <c r="K5" s="23">
        <v>456052.781</v>
      </c>
      <c r="L5" s="23"/>
      <c r="M5" s="23"/>
      <c r="N5" s="23"/>
      <c r="O5" s="167">
        <f>SUM(C5:N5)</f>
        <v>3926141.874</v>
      </c>
    </row>
    <row r="6" spans="1:15" s="54" customFormat="1" ht="12.75">
      <c r="A6" s="19">
        <v>2010</v>
      </c>
      <c r="B6" s="22" t="s">
        <v>47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185975.609</v>
      </c>
      <c r="G7" s="23">
        <v>173149.652</v>
      </c>
      <c r="H7" s="23">
        <v>138211.624</v>
      </c>
      <c r="I7" s="23">
        <v>131881.323</v>
      </c>
      <c r="J7" s="23">
        <v>67810.71</v>
      </c>
      <c r="K7" s="23">
        <v>119827.139</v>
      </c>
      <c r="L7" s="23"/>
      <c r="M7" s="23"/>
      <c r="N7" s="23"/>
      <c r="O7" s="167">
        <f>SUM(C7:N7)</f>
        <v>1516716.249</v>
      </c>
    </row>
    <row r="8" spans="1:15" s="54" customFormat="1" ht="12.75">
      <c r="A8" s="19">
        <v>2010</v>
      </c>
      <c r="B8" s="22" t="s">
        <v>48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48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84783.318</v>
      </c>
      <c r="H9" s="23">
        <v>87609.203</v>
      </c>
      <c r="I9" s="23">
        <v>86151.861</v>
      </c>
      <c r="J9" s="23">
        <v>101578.494</v>
      </c>
      <c r="K9" s="23">
        <v>116351.444</v>
      </c>
      <c r="L9" s="23"/>
      <c r="M9" s="23"/>
      <c r="N9" s="23"/>
      <c r="O9" s="167">
        <f>SUM(C9:N9)</f>
        <v>824048.018</v>
      </c>
    </row>
    <row r="10" spans="1:15" s="54" customFormat="1" ht="12.75">
      <c r="A10" s="19">
        <v>2010</v>
      </c>
      <c r="B10" s="22" t="s">
        <v>49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107208.65</v>
      </c>
      <c r="K11" s="23">
        <v>154496.505</v>
      </c>
      <c r="L11" s="23"/>
      <c r="M11" s="23"/>
      <c r="N11" s="23"/>
      <c r="O11" s="167">
        <f>SUM(C11:N11)</f>
        <v>930551.819</v>
      </c>
    </row>
    <row r="12" spans="1:15" s="54" customFormat="1" ht="12.75">
      <c r="A12" s="19">
        <v>2010</v>
      </c>
      <c r="B12" s="22" t="s">
        <v>50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50</v>
      </c>
      <c r="C13" s="23">
        <v>115355.883</v>
      </c>
      <c r="D13" s="23">
        <v>133799.285</v>
      </c>
      <c r="E13" s="23">
        <v>130754.328</v>
      </c>
      <c r="F13" s="23">
        <v>120922.531</v>
      </c>
      <c r="G13" s="23">
        <v>120691.663</v>
      </c>
      <c r="H13" s="23">
        <v>115835.611</v>
      </c>
      <c r="I13" s="23">
        <v>118537.506</v>
      </c>
      <c r="J13" s="23">
        <v>129080.833</v>
      </c>
      <c r="K13" s="23">
        <v>166092.4</v>
      </c>
      <c r="L13" s="23"/>
      <c r="M13" s="23"/>
      <c r="N13" s="23"/>
      <c r="O13" s="167">
        <f>SUM(C13:N13)</f>
        <v>1151070.04</v>
      </c>
    </row>
    <row r="14" spans="1:15" s="54" customFormat="1" ht="12.75">
      <c r="A14" s="19">
        <v>2010</v>
      </c>
      <c r="B14" s="22" t="s">
        <v>51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51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15627.039</v>
      </c>
      <c r="H15" s="23">
        <v>14267.842</v>
      </c>
      <c r="I15" s="23">
        <v>14973.364</v>
      </c>
      <c r="J15" s="23">
        <v>14421.25</v>
      </c>
      <c r="K15" s="23">
        <v>13789.972</v>
      </c>
      <c r="L15" s="23"/>
      <c r="M15" s="23"/>
      <c r="N15" s="23"/>
      <c r="O15" s="167">
        <f>SUM(C15:N15)</f>
        <v>135251.831</v>
      </c>
    </row>
    <row r="16" spans="1:15" ht="12.75">
      <c r="A16" s="19">
        <v>2010</v>
      </c>
      <c r="B16" s="22" t="s">
        <v>149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/>
      <c r="M17" s="23"/>
      <c r="N17" s="23"/>
      <c r="O17" s="167">
        <f>SUM(C17:N17)</f>
        <v>519957.385</v>
      </c>
    </row>
    <row r="18" spans="1:15" ht="12.75">
      <c r="A18" s="19">
        <v>2010</v>
      </c>
      <c r="B18" s="22" t="s">
        <v>133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/>
      <c r="M19" s="23"/>
      <c r="N19" s="23"/>
      <c r="O19" s="167">
        <f>SUM(C19:N19)</f>
        <v>62072.974</v>
      </c>
    </row>
    <row r="20" spans="1:15" ht="14.25">
      <c r="A20" s="19">
        <v>2010</v>
      </c>
      <c r="B20" s="22" t="s">
        <v>113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113</v>
      </c>
      <c r="C21" s="24">
        <v>115267.479</v>
      </c>
      <c r="D21" s="24">
        <v>85472.992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113961.5</v>
      </c>
      <c r="K21" s="24">
        <v>124675.932</v>
      </c>
      <c r="L21" s="24"/>
      <c r="M21" s="24"/>
      <c r="N21" s="24"/>
      <c r="O21" s="167">
        <f>SUM(C21:N21)</f>
        <v>1012689.672</v>
      </c>
    </row>
    <row r="22" spans="1:15" ht="14.25">
      <c r="A22" s="19">
        <v>2010</v>
      </c>
      <c r="B22" s="22" t="s">
        <v>52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52</v>
      </c>
      <c r="C23" s="24">
        <v>252064.043</v>
      </c>
      <c r="D23" s="24">
        <v>251343.383</v>
      </c>
      <c r="E23" s="24">
        <v>275789.819</v>
      </c>
      <c r="F23" s="24">
        <v>278562.086</v>
      </c>
      <c r="G23" s="24">
        <v>281506.084</v>
      </c>
      <c r="H23" s="24">
        <v>277854.872</v>
      </c>
      <c r="I23" s="24">
        <v>288544.593</v>
      </c>
      <c r="J23" s="24">
        <v>301004.802</v>
      </c>
      <c r="K23" s="24">
        <v>272073.839</v>
      </c>
      <c r="L23" s="24"/>
      <c r="M23" s="24"/>
      <c r="N23" s="24"/>
      <c r="O23" s="167">
        <f>SUM(C23:N23)</f>
        <v>2478743.521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7926304.089</v>
      </c>
      <c r="D25" s="21">
        <v>8510179.751</v>
      </c>
      <c r="E25" s="21">
        <v>9906622.72</v>
      </c>
      <c r="F25" s="21">
        <v>10097692.427</v>
      </c>
      <c r="G25" s="21">
        <v>9312833.698</v>
      </c>
      <c r="H25" s="21">
        <v>9709608.181</v>
      </c>
      <c r="I25" s="21">
        <v>9790335.641</v>
      </c>
      <c r="J25" s="21">
        <v>9280167.721</v>
      </c>
      <c r="K25" s="21">
        <v>8914171.684</v>
      </c>
      <c r="L25" s="21"/>
      <c r="M25" s="21"/>
      <c r="N25" s="21"/>
      <c r="O25" s="167">
        <f>SUM(C25:N25)</f>
        <v>83447915.91200002</v>
      </c>
    </row>
    <row r="26" spans="1:15" ht="12.75">
      <c r="A26" s="19">
        <v>2010</v>
      </c>
      <c r="B26" s="22" t="s">
        <v>53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53</v>
      </c>
      <c r="C27" s="23">
        <v>606990.662</v>
      </c>
      <c r="D27" s="23">
        <v>627680.364</v>
      </c>
      <c r="E27" s="23">
        <v>733076.015</v>
      </c>
      <c r="F27" s="23">
        <v>757250.682</v>
      </c>
      <c r="G27" s="23">
        <v>695968.332</v>
      </c>
      <c r="H27" s="23">
        <v>677484.643</v>
      </c>
      <c r="I27" s="23">
        <v>624635.617</v>
      </c>
      <c r="J27" s="23">
        <v>617196.685</v>
      </c>
      <c r="K27" s="23">
        <v>631246.913</v>
      </c>
      <c r="L27" s="23"/>
      <c r="M27" s="23"/>
      <c r="N27" s="23"/>
      <c r="O27" s="167">
        <f>SUM(C27:N27)</f>
        <v>5971529.913</v>
      </c>
    </row>
    <row r="28" spans="1:15" ht="12.75">
      <c r="A28" s="19">
        <v>2010</v>
      </c>
      <c r="B28" s="22" t="s">
        <v>54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54</v>
      </c>
      <c r="C29" s="23">
        <v>89242.741</v>
      </c>
      <c r="D29" s="23">
        <v>101731.067</v>
      </c>
      <c r="E29" s="23">
        <v>112378.736</v>
      </c>
      <c r="F29" s="23">
        <v>113218.512</v>
      </c>
      <c r="G29" s="23">
        <v>112915.469</v>
      </c>
      <c r="H29" s="23">
        <v>132686.161</v>
      </c>
      <c r="I29" s="23">
        <v>153793.339</v>
      </c>
      <c r="J29" s="23">
        <v>153184.92</v>
      </c>
      <c r="K29" s="23">
        <v>108446.963</v>
      </c>
      <c r="L29" s="23"/>
      <c r="M29" s="23"/>
      <c r="N29" s="23"/>
      <c r="O29" s="167">
        <f>SUM(C29:N29)</f>
        <v>1077597.908</v>
      </c>
    </row>
    <row r="30" spans="1:15" s="54" customFormat="1" ht="12.75">
      <c r="A30" s="19">
        <v>2010</v>
      </c>
      <c r="B30" s="22" t="s">
        <v>55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55</v>
      </c>
      <c r="C31" s="23">
        <v>101365.806</v>
      </c>
      <c r="D31" s="23">
        <v>105036.327</v>
      </c>
      <c r="E31" s="23">
        <v>121312.154</v>
      </c>
      <c r="F31" s="23">
        <v>132558.017</v>
      </c>
      <c r="G31" s="23">
        <v>134901.677</v>
      </c>
      <c r="H31" s="23">
        <v>132929.299</v>
      </c>
      <c r="I31" s="23">
        <v>134115.818</v>
      </c>
      <c r="J31" s="23">
        <v>145531.236</v>
      </c>
      <c r="K31" s="23">
        <v>136745.572</v>
      </c>
      <c r="L31" s="23"/>
      <c r="M31" s="23"/>
      <c r="N31" s="23"/>
      <c r="O31" s="167">
        <f>SUM(C31:N31)</f>
        <v>1144495.906</v>
      </c>
    </row>
    <row r="32" spans="1:15" ht="14.25">
      <c r="A32" s="19">
        <v>2010</v>
      </c>
      <c r="B32" s="22" t="s">
        <v>82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82</v>
      </c>
      <c r="C33" s="24">
        <v>1214771.766</v>
      </c>
      <c r="D33" s="24">
        <v>1185116.21</v>
      </c>
      <c r="E33" s="24">
        <v>1351386.302</v>
      </c>
      <c r="F33" s="24">
        <v>1609956.155</v>
      </c>
      <c r="G33" s="24">
        <v>1427536.844</v>
      </c>
      <c r="H33" s="24">
        <v>1435769.493</v>
      </c>
      <c r="I33" s="24">
        <v>1356182.871</v>
      </c>
      <c r="J33" s="24">
        <v>1504654.171</v>
      </c>
      <c r="K33" s="24">
        <v>1308090.483</v>
      </c>
      <c r="L33" s="24"/>
      <c r="M33" s="24"/>
      <c r="N33" s="24"/>
      <c r="O33" s="167">
        <f>SUM(C33:N33)</f>
        <v>12393464.295000002</v>
      </c>
    </row>
    <row r="34" spans="1:15" ht="12.75">
      <c r="A34" s="19">
        <v>2010</v>
      </c>
      <c r="B34" s="22" t="s">
        <v>56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56</v>
      </c>
      <c r="C35" s="23">
        <v>1298249.266</v>
      </c>
      <c r="D35" s="23">
        <v>1289689.704</v>
      </c>
      <c r="E35" s="23">
        <v>1414548.706</v>
      </c>
      <c r="F35" s="23">
        <v>1393955.221</v>
      </c>
      <c r="G35" s="23">
        <v>1289872.171</v>
      </c>
      <c r="H35" s="23">
        <v>1475741.978</v>
      </c>
      <c r="I35" s="23">
        <v>1618769.8</v>
      </c>
      <c r="J35" s="23">
        <v>1505216.396</v>
      </c>
      <c r="K35" s="23">
        <v>1112185.308</v>
      </c>
      <c r="L35" s="23"/>
      <c r="M35" s="23"/>
      <c r="N35" s="23"/>
      <c r="O35" s="167">
        <f>SUM(C35:N35)</f>
        <v>12398228.55</v>
      </c>
    </row>
    <row r="36" spans="1:15" ht="12.75">
      <c r="A36" s="19">
        <v>2010</v>
      </c>
      <c r="B36" s="22" t="s">
        <v>121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121</v>
      </c>
      <c r="C37" s="23">
        <v>1488685.879</v>
      </c>
      <c r="D37" s="23">
        <v>1633115.882</v>
      </c>
      <c r="E37" s="23">
        <v>1953093.156</v>
      </c>
      <c r="F37" s="23">
        <v>1789042.355</v>
      </c>
      <c r="G37" s="23">
        <v>1675124.62</v>
      </c>
      <c r="H37" s="23">
        <v>1794405.18</v>
      </c>
      <c r="I37" s="23">
        <v>1907774.868</v>
      </c>
      <c r="J37" s="23">
        <v>1317337.525</v>
      </c>
      <c r="K37" s="23">
        <v>1665309.345</v>
      </c>
      <c r="L37" s="23"/>
      <c r="M37" s="23"/>
      <c r="N37" s="23"/>
      <c r="O37" s="167">
        <f>SUM(C37:N37)</f>
        <v>15223888.810000002</v>
      </c>
    </row>
    <row r="38" spans="1:15" ht="12.75">
      <c r="A38" s="19">
        <v>2010</v>
      </c>
      <c r="B38" s="22" t="s">
        <v>124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83431.339</v>
      </c>
      <c r="L39" s="23"/>
      <c r="M39" s="23"/>
      <c r="N39" s="23"/>
      <c r="O39" s="167">
        <f>SUM(C39:N39)</f>
        <v>1133803.4139999999</v>
      </c>
    </row>
    <row r="40" spans="1:15" ht="12.75">
      <c r="A40" s="19">
        <v>2010</v>
      </c>
      <c r="B40" s="22" t="s">
        <v>114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114</v>
      </c>
      <c r="C41" s="23">
        <v>715234.825</v>
      </c>
      <c r="D41" s="23">
        <v>740228.169</v>
      </c>
      <c r="E41" s="23">
        <v>914924.733</v>
      </c>
      <c r="F41" s="23">
        <v>862914.756</v>
      </c>
      <c r="G41" s="23">
        <v>842147.826</v>
      </c>
      <c r="H41" s="23">
        <v>852129.24</v>
      </c>
      <c r="I41" s="23">
        <v>825495.607</v>
      </c>
      <c r="J41" s="23">
        <v>963706.383</v>
      </c>
      <c r="K41" s="23">
        <v>949751.559</v>
      </c>
      <c r="L41" s="23"/>
      <c r="M41" s="23"/>
      <c r="N41" s="23"/>
      <c r="O41" s="167">
        <f>SUM(C41:N41)</f>
        <v>7666533.098</v>
      </c>
    </row>
    <row r="42" spans="1:15" ht="12.75">
      <c r="A42" s="19">
        <v>2010</v>
      </c>
      <c r="B42" s="22" t="s">
        <v>57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57</v>
      </c>
      <c r="C43" s="23">
        <v>542761.973</v>
      </c>
      <c r="D43" s="23">
        <v>569420.556</v>
      </c>
      <c r="E43" s="23">
        <v>711296.898</v>
      </c>
      <c r="F43" s="23">
        <v>708872.301</v>
      </c>
      <c r="G43" s="23">
        <v>713883.205</v>
      </c>
      <c r="H43" s="23">
        <v>758662.968</v>
      </c>
      <c r="I43" s="23">
        <v>714024.566</v>
      </c>
      <c r="J43" s="23">
        <v>741623.595</v>
      </c>
      <c r="K43" s="23">
        <v>653086.074</v>
      </c>
      <c r="L43" s="23"/>
      <c r="M43" s="23"/>
      <c r="N43" s="23"/>
      <c r="O43" s="167">
        <f>SUM(C43:N43)</f>
        <v>6113632.136</v>
      </c>
    </row>
    <row r="44" spans="1:15" ht="12.75">
      <c r="A44" s="19">
        <v>2010</v>
      </c>
      <c r="B44" s="22" t="s">
        <v>83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83</v>
      </c>
      <c r="C45" s="23">
        <v>506596.381</v>
      </c>
      <c r="D45" s="23">
        <v>540639.894</v>
      </c>
      <c r="E45" s="23">
        <v>607974.418</v>
      </c>
      <c r="F45" s="23">
        <v>611824.725</v>
      </c>
      <c r="G45" s="23">
        <v>591767.582</v>
      </c>
      <c r="H45" s="23">
        <v>619341.469</v>
      </c>
      <c r="I45" s="23">
        <v>579877.064</v>
      </c>
      <c r="J45" s="23">
        <v>626508.76</v>
      </c>
      <c r="K45" s="23">
        <v>587592.536</v>
      </c>
      <c r="L45" s="23"/>
      <c r="M45" s="23"/>
      <c r="N45" s="23"/>
      <c r="O45" s="167">
        <f>SUM(C45:N45)</f>
        <v>5272122.829</v>
      </c>
    </row>
    <row r="46" spans="1:15" ht="12.75">
      <c r="A46" s="19">
        <v>2010</v>
      </c>
      <c r="B46" s="22" t="s">
        <v>144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144</v>
      </c>
      <c r="C47" s="23">
        <v>973908.429</v>
      </c>
      <c r="D47" s="23">
        <v>1289831.29</v>
      </c>
      <c r="E47" s="23">
        <v>1385854.316</v>
      </c>
      <c r="F47" s="23">
        <v>1459521.469</v>
      </c>
      <c r="G47" s="23">
        <v>1335303.213</v>
      </c>
      <c r="H47" s="23">
        <v>1303392.992</v>
      </c>
      <c r="I47" s="23">
        <v>1240892.301</v>
      </c>
      <c r="J47" s="23">
        <v>1231683.363</v>
      </c>
      <c r="K47" s="23">
        <v>1276597.085</v>
      </c>
      <c r="L47" s="23"/>
      <c r="M47" s="23"/>
      <c r="N47" s="23"/>
      <c r="O47" s="167">
        <f>SUM(C47:N47)</f>
        <v>11496984.458</v>
      </c>
    </row>
    <row r="48" spans="1:15" ht="12.75">
      <c r="A48" s="19">
        <v>2010</v>
      </c>
      <c r="B48" s="22" t="s">
        <v>166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166</v>
      </c>
      <c r="C49" s="23">
        <v>227685.927</v>
      </c>
      <c r="D49" s="23">
        <v>230293.576</v>
      </c>
      <c r="E49" s="23">
        <v>278227.123</v>
      </c>
      <c r="F49" s="23">
        <v>284985.609</v>
      </c>
      <c r="G49" s="23">
        <v>296258.103</v>
      </c>
      <c r="H49" s="23">
        <v>279175.846</v>
      </c>
      <c r="I49" s="23">
        <v>282257.848</v>
      </c>
      <c r="J49" s="23">
        <v>300508.89</v>
      </c>
      <c r="K49" s="23">
        <v>278816.963</v>
      </c>
      <c r="L49" s="23"/>
      <c r="M49" s="23"/>
      <c r="N49" s="23"/>
      <c r="O49" s="167">
        <f>SUM(C49:N49)</f>
        <v>2458209.885</v>
      </c>
    </row>
    <row r="50" spans="1:15" ht="12.75">
      <c r="A50" s="19">
        <v>2010</v>
      </c>
      <c r="B50" s="22" t="s">
        <v>165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165</v>
      </c>
      <c r="C51" s="23">
        <v>86201.29</v>
      </c>
      <c r="D51" s="23">
        <v>115895.843</v>
      </c>
      <c r="E51" s="23">
        <v>147466.641</v>
      </c>
      <c r="F51" s="23">
        <v>130645.893</v>
      </c>
      <c r="G51" s="23">
        <v>101756.832</v>
      </c>
      <c r="H51" s="23">
        <v>116922.985</v>
      </c>
      <c r="I51" s="23">
        <v>114066.068</v>
      </c>
      <c r="J51" s="23">
        <v>107208.103</v>
      </c>
      <c r="K51" s="23">
        <v>118794.29</v>
      </c>
      <c r="L51" s="23"/>
      <c r="M51" s="23"/>
      <c r="N51" s="23"/>
      <c r="O51" s="167">
        <f>SUM(C51:N51)</f>
        <v>1038957.945</v>
      </c>
    </row>
    <row r="52" spans="1:15" ht="12.75">
      <c r="A52" s="19">
        <v>2010</v>
      </c>
      <c r="B52" s="22" t="s">
        <v>58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7356.808</v>
      </c>
      <c r="I53" s="23">
        <v>5031.243</v>
      </c>
      <c r="J53" s="23">
        <v>5176.365</v>
      </c>
      <c r="K53" s="23">
        <v>4077.256</v>
      </c>
      <c r="L53" s="23"/>
      <c r="M53" s="23"/>
      <c r="N53" s="23"/>
      <c r="O53" s="167">
        <f>SUM(C53:N53)</f>
        <v>58466.764</v>
      </c>
    </row>
    <row r="54" spans="1:15" ht="15">
      <c r="A54" s="19">
        <v>2010</v>
      </c>
      <c r="B54" s="20" t="s">
        <v>17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17</v>
      </c>
      <c r="C55" s="21">
        <v>295368.009</v>
      </c>
      <c r="D55" s="21">
        <v>247055.952</v>
      </c>
      <c r="E55" s="21">
        <v>281792.207</v>
      </c>
      <c r="F55" s="21">
        <v>326660.522</v>
      </c>
      <c r="G55" s="21">
        <v>322380.492</v>
      </c>
      <c r="H55" s="21">
        <v>369899.086</v>
      </c>
      <c r="I55" s="21">
        <v>354329.007</v>
      </c>
      <c r="J55" s="21">
        <v>351598.459</v>
      </c>
      <c r="K55" s="21">
        <v>323095.46</v>
      </c>
      <c r="L55" s="21"/>
      <c r="M55" s="21"/>
      <c r="N55" s="21"/>
      <c r="O55" s="167">
        <f>SUM(C55:N55)</f>
        <v>2872179.194</v>
      </c>
    </row>
    <row r="56" spans="1:15" ht="12.75">
      <c r="A56" s="19">
        <v>2010</v>
      </c>
      <c r="B56" s="22" t="s">
        <v>59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59</v>
      </c>
      <c r="C57" s="23">
        <v>295368.009</v>
      </c>
      <c r="D57" s="23">
        <v>247055.952</v>
      </c>
      <c r="E57" s="23">
        <v>281792.207</v>
      </c>
      <c r="F57" s="23">
        <v>326660.522</v>
      </c>
      <c r="G57" s="23">
        <v>322380.492</v>
      </c>
      <c r="H57" s="23">
        <v>369899.086</v>
      </c>
      <c r="I57" s="23">
        <v>354329.007</v>
      </c>
      <c r="J57" s="23">
        <v>351598.459</v>
      </c>
      <c r="K57" s="23">
        <v>323095.46</v>
      </c>
      <c r="L57" s="23"/>
      <c r="M57" s="23"/>
      <c r="N57" s="23"/>
      <c r="O57" s="167">
        <f>SUM(C57:N57)</f>
        <v>2872179.194</v>
      </c>
    </row>
    <row r="58" spans="1:15" s="164" customFormat="1" ht="15" customHeight="1" thickBot="1">
      <c r="A58" s="160">
        <v>2002</v>
      </c>
      <c r="B58" s="161" t="s">
        <v>18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18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18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18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18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18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18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18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18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7" s="164" customFormat="1" ht="15" customHeight="1" thickBot="1">
      <c r="A67" s="160">
        <v>2011</v>
      </c>
      <c r="B67" s="161" t="s">
        <v>18</v>
      </c>
      <c r="C67" s="162">
        <v>9548937.624999998</v>
      </c>
      <c r="D67" s="162">
        <v>10060628.015999997</v>
      </c>
      <c r="E67" s="162">
        <v>11813322.149000002</v>
      </c>
      <c r="F67" s="162">
        <v>11869890.842999998</v>
      </c>
      <c r="G67" s="162">
        <v>10941562.397</v>
      </c>
      <c r="H67" s="162">
        <v>11356708.018</v>
      </c>
      <c r="I67" s="162">
        <v>11870620.392</v>
      </c>
      <c r="J67" s="162">
        <v>11268285.666000001</v>
      </c>
      <c r="K67" s="162">
        <v>10723082.665</v>
      </c>
      <c r="L67" s="162"/>
      <c r="M67" s="162"/>
      <c r="N67" s="162"/>
      <c r="O67" s="162">
        <f>SUM(C67:N67)</f>
        <v>99453037.771</v>
      </c>
      <c r="P67" s="162"/>
      <c r="Q67" s="168"/>
    </row>
    <row r="69" ht="12.75">
      <c r="B69" s="7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G43" sqref="G43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161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28</v>
      </c>
      <c r="C6" s="170"/>
      <c r="D6" s="170"/>
      <c r="E6" s="172"/>
      <c r="F6" s="169" t="s">
        <v>160</v>
      </c>
      <c r="G6" s="170"/>
      <c r="H6" s="170"/>
      <c r="I6" s="171"/>
      <c r="J6" s="169" t="s">
        <v>116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138</v>
      </c>
      <c r="E7" s="83" t="s">
        <v>137</v>
      </c>
      <c r="F7" s="80">
        <v>2010</v>
      </c>
      <c r="G7" s="81">
        <v>2011</v>
      </c>
      <c r="H7" s="82" t="s">
        <v>138</v>
      </c>
      <c r="I7" s="83" t="s">
        <v>137</v>
      </c>
      <c r="J7" s="80" t="s">
        <v>111</v>
      </c>
      <c r="K7" s="81" t="s">
        <v>134</v>
      </c>
      <c r="L7" s="84" t="s">
        <v>135</v>
      </c>
      <c r="M7" s="83" t="s">
        <v>136</v>
      </c>
    </row>
    <row r="8" spans="1:13" ht="18" thickBot="1" thickTop="1">
      <c r="A8" s="58" t="s">
        <v>2</v>
      </c>
      <c r="B8" s="59">
        <f>'SEKTÖR (U S D)'!B8*1.4879</f>
        <v>1951502.2923980001</v>
      </c>
      <c r="C8" s="59">
        <f>'SEKTÖR (U S D)'!C8*1.7923</f>
        <v>2663027.1582883</v>
      </c>
      <c r="D8" s="151">
        <f aca="true" t="shared" si="0" ref="D8:D41">(C8-B8)/B8*100</f>
        <v>36.46036536375165</v>
      </c>
      <c r="E8" s="151">
        <f aca="true" t="shared" si="1" ref="E8:E41">C8/C$43*100</f>
        <v>13.856234885232045</v>
      </c>
      <c r="F8" s="59">
        <f>'SEKTÖR (U S D)'!F8*1.5137</f>
        <v>15768410.4045486</v>
      </c>
      <c r="G8" s="59">
        <f>'SEKTÖR (U S D)'!G8*1.6198</f>
        <v>20340222.8334032</v>
      </c>
      <c r="H8" s="151">
        <f aca="true" t="shared" si="2" ref="H8:H43">(G8-F8)/F8*100</f>
        <v>28.993489588118543</v>
      </c>
      <c r="I8" s="151">
        <f aca="true" t="shared" si="3" ref="I8:I43">G8/G$43*100</f>
        <v>12.626304500536465</v>
      </c>
      <c r="J8" s="59">
        <f>'SEKTÖR (U S D)'!J8*1.5061</f>
        <v>21868503.240510594</v>
      </c>
      <c r="K8" s="59">
        <f>'SEKTÖR (U S D)'!K8*1.5803</f>
        <v>27037806.8956033</v>
      </c>
      <c r="L8" s="151">
        <f aca="true" t="shared" si="4" ref="L8:L43">(K8-J8)/J8*100</f>
        <v>23.63812282093802</v>
      </c>
      <c r="M8" s="151">
        <f aca="true" t="shared" si="5" ref="M8:M43">K8/K$43*100</f>
        <v>12.998850113380195</v>
      </c>
    </row>
    <row r="9" spans="1:13" s="65" customFormat="1" ht="15.75">
      <c r="A9" s="61" t="s">
        <v>75</v>
      </c>
      <c r="B9" s="62">
        <f>'SEKTÖR (U S D)'!B9*1.4879</f>
        <v>1499967.4091077</v>
      </c>
      <c r="C9" s="62">
        <f>'SEKTÖR (U S D)'!C9*1.7923</f>
        <v>1951932.543725</v>
      </c>
      <c r="D9" s="63">
        <f t="shared" si="0"/>
        <v>30.13166365302329</v>
      </c>
      <c r="E9" s="63">
        <f t="shared" si="1"/>
        <v>10.156274870049229</v>
      </c>
      <c r="F9" s="62">
        <f>'SEKTÖR (U S D)'!F9*1.5137</f>
        <v>11617574.8363452</v>
      </c>
      <c r="G9" s="62">
        <f>'SEKTÖR (U S D)'!G9*1.6198</f>
        <v>14684799.349001601</v>
      </c>
      <c r="H9" s="63">
        <f t="shared" si="2"/>
        <v>26.40159031350236</v>
      </c>
      <c r="I9" s="63">
        <f t="shared" si="3"/>
        <v>9.115669460871455</v>
      </c>
      <c r="J9" s="62">
        <f>'SEKTÖR (U S D)'!J9*1.5061</f>
        <v>16275470.100786598</v>
      </c>
      <c r="K9" s="62">
        <f>'SEKTÖR (U S D)'!K9*1.5803</f>
        <v>19728767.465561304</v>
      </c>
      <c r="L9" s="63">
        <f t="shared" si="4"/>
        <v>21.21780411496567</v>
      </c>
      <c r="M9" s="64">
        <f t="shared" si="5"/>
        <v>9.48491466770056</v>
      </c>
    </row>
    <row r="10" spans="1:13" ht="14.25">
      <c r="A10" s="45" t="s">
        <v>3</v>
      </c>
      <c r="B10" s="4">
        <f>'SEKTÖR (U S D)'!B10*1.4879</f>
        <v>462005.51382760005</v>
      </c>
      <c r="C10" s="4">
        <f>'SEKTÖR (U S D)'!C10*1.7923</f>
        <v>817383.3993863</v>
      </c>
      <c r="D10" s="34">
        <f t="shared" si="0"/>
        <v>76.92070222592868</v>
      </c>
      <c r="E10" s="34">
        <f t="shared" si="1"/>
        <v>4.253000701827565</v>
      </c>
      <c r="F10" s="4">
        <f>'SEKTÖR (U S D)'!F10*1.5137</f>
        <v>4467379.9718125</v>
      </c>
      <c r="G10" s="4">
        <f>'SEKTÖR (U S D)'!G10*1.6198</f>
        <v>6359564.6075051995</v>
      </c>
      <c r="H10" s="34">
        <f t="shared" si="2"/>
        <v>42.35557860830461</v>
      </c>
      <c r="I10" s="34">
        <f t="shared" si="3"/>
        <v>3.947734490564594</v>
      </c>
      <c r="J10" s="4">
        <f>'SEKTÖR (U S D)'!J10*1.5061</f>
        <v>5999774.757444301</v>
      </c>
      <c r="K10" s="4">
        <f>'SEKTÖR (U S D)'!K10*1.5803</f>
        <v>8005567.3678957</v>
      </c>
      <c r="L10" s="34">
        <f t="shared" si="4"/>
        <v>33.43113185978666</v>
      </c>
      <c r="M10" s="46">
        <f t="shared" si="5"/>
        <v>3.8488021861257486</v>
      </c>
    </row>
    <row r="11" spans="1:13" ht="14.25">
      <c r="A11" s="45" t="s">
        <v>4</v>
      </c>
      <c r="B11" s="4">
        <f>'SEKTÖR (U S D)'!B11*1.4879</f>
        <v>188786.9808742</v>
      </c>
      <c r="C11" s="4">
        <f>'SEKTÖR (U S D)'!C11*1.7923</f>
        <v>214766.18122969999</v>
      </c>
      <c r="D11" s="34">
        <f t="shared" si="0"/>
        <v>13.76111860849741</v>
      </c>
      <c r="E11" s="34">
        <f t="shared" si="1"/>
        <v>1.1174691340496161</v>
      </c>
      <c r="F11" s="4">
        <f>'SEKTÖR (U S D)'!F11*1.5137</f>
        <v>2180493.4962544</v>
      </c>
      <c r="G11" s="4">
        <f>'SEKTÖR (U S D)'!G11*1.6198</f>
        <v>2456776.9801302</v>
      </c>
      <c r="H11" s="34">
        <f t="shared" si="2"/>
        <v>12.670685986928792</v>
      </c>
      <c r="I11" s="34">
        <f t="shared" si="3"/>
        <v>1.5250577388016868</v>
      </c>
      <c r="J11" s="4">
        <f>'SEKTÖR (U S D)'!J11*1.5061</f>
        <v>3200556.5905853002</v>
      </c>
      <c r="K11" s="4">
        <f>'SEKTÖR (U S D)'!K11*1.5803</f>
        <v>3550558.4342446</v>
      </c>
      <c r="L11" s="34">
        <f t="shared" si="4"/>
        <v>10.935655525943801</v>
      </c>
      <c r="M11" s="46">
        <f t="shared" si="5"/>
        <v>1.706986705088442</v>
      </c>
    </row>
    <row r="12" spans="1:13" ht="14.25">
      <c r="A12" s="45" t="s">
        <v>5</v>
      </c>
      <c r="B12" s="4">
        <f>'SEKTÖR (U S D)'!B12*1.4879</f>
        <v>151318.11469639998</v>
      </c>
      <c r="C12" s="4">
        <f>'SEKTÖR (U S D)'!C12*1.7923</f>
        <v>208536.6930812</v>
      </c>
      <c r="D12" s="34">
        <f t="shared" si="0"/>
        <v>37.813435952200194</v>
      </c>
      <c r="E12" s="34">
        <f t="shared" si="1"/>
        <v>1.0850559268723126</v>
      </c>
      <c r="F12" s="4">
        <f>'SEKTÖR (U S D)'!F12*1.5137</f>
        <v>1186179.9620404</v>
      </c>
      <c r="G12" s="4">
        <f>'SEKTÖR (U S D)'!G12*1.6198</f>
        <v>1334792.9795564</v>
      </c>
      <c r="H12" s="34">
        <f t="shared" si="2"/>
        <v>12.5287074703542</v>
      </c>
      <c r="I12" s="34">
        <f t="shared" si="3"/>
        <v>0.828580037844041</v>
      </c>
      <c r="J12" s="4">
        <f>'SEKTÖR (U S D)'!J12*1.5061</f>
        <v>1633816.2724191</v>
      </c>
      <c r="K12" s="4">
        <f>'SEKTÖR (U S D)'!K12*1.5803</f>
        <v>1830179.2341973002</v>
      </c>
      <c r="L12" s="34">
        <f t="shared" si="4"/>
        <v>12.018668505942632</v>
      </c>
      <c r="M12" s="46">
        <f t="shared" si="5"/>
        <v>0.879887397591417</v>
      </c>
    </row>
    <row r="13" spans="1:13" ht="14.25">
      <c r="A13" s="45" t="s">
        <v>6</v>
      </c>
      <c r="B13" s="4">
        <f>'SEKTÖR (U S D)'!B13*1.4879</f>
        <v>221311.2934816</v>
      </c>
      <c r="C13" s="4">
        <f>'SEKTÖR (U S D)'!C13*1.7923</f>
        <v>276904.08591150003</v>
      </c>
      <c r="D13" s="34">
        <f t="shared" si="0"/>
        <v>25.11972685863953</v>
      </c>
      <c r="E13" s="34">
        <f t="shared" si="1"/>
        <v>1.4407844257722136</v>
      </c>
      <c r="F13" s="4">
        <f>'SEKTÖR (U S D)'!F13*1.5137</f>
        <v>1200782.4987896</v>
      </c>
      <c r="G13" s="4">
        <f>'SEKTÖR (U S D)'!G13*1.6198</f>
        <v>1507307.8364162</v>
      </c>
      <c r="H13" s="34">
        <f t="shared" si="2"/>
        <v>25.52713234374921</v>
      </c>
      <c r="I13" s="34">
        <f t="shared" si="3"/>
        <v>0.9356695781808931</v>
      </c>
      <c r="J13" s="4">
        <f>'SEKTÖR (U S D)'!J13*1.5061</f>
        <v>1747935.4665076998</v>
      </c>
      <c r="K13" s="4">
        <f>'SEKTÖR (U S D)'!K13*1.5803</f>
        <v>2174892.1370691005</v>
      </c>
      <c r="L13" s="34">
        <f t="shared" si="4"/>
        <v>24.42634060251903</v>
      </c>
      <c r="M13" s="46">
        <f t="shared" si="5"/>
        <v>1.0456135370627129</v>
      </c>
    </row>
    <row r="14" spans="1:13" ht="14.25">
      <c r="A14" s="45" t="s">
        <v>7</v>
      </c>
      <c r="B14" s="4">
        <f>'SEKTÖR (U S D)'!B14*1.4879</f>
        <v>318454.15529669996</v>
      </c>
      <c r="C14" s="4">
        <f>'SEKTÖR (U S D)'!C14*1.7923</f>
        <v>297687.40852</v>
      </c>
      <c r="D14" s="34">
        <f t="shared" si="0"/>
        <v>-6.521110317229753</v>
      </c>
      <c r="E14" s="34">
        <f t="shared" si="1"/>
        <v>1.548923991252286</v>
      </c>
      <c r="F14" s="4">
        <f>'SEKTÖR (U S D)'!F14*1.5137</f>
        <v>1492498.8438203</v>
      </c>
      <c r="G14" s="4">
        <f>'SEKTÖR (U S D)'!G14*1.6198</f>
        <v>1864503.250792</v>
      </c>
      <c r="H14" s="34">
        <f t="shared" si="2"/>
        <v>24.924937698410048</v>
      </c>
      <c r="I14" s="34">
        <f t="shared" si="3"/>
        <v>1.1574005840328854</v>
      </c>
      <c r="J14" s="4">
        <f>'SEKTÖR (U S D)'!J14*1.5061</f>
        <v>2213852.0574602005</v>
      </c>
      <c r="K14" s="4">
        <f>'SEKTÖR (U S D)'!K14*1.5803</f>
        <v>2683125.1949375</v>
      </c>
      <c r="L14" s="34">
        <f t="shared" si="4"/>
        <v>21.197131754850155</v>
      </c>
      <c r="M14" s="46">
        <f t="shared" si="5"/>
        <v>1.289954558041397</v>
      </c>
    </row>
    <row r="15" spans="1:13" ht="14.25">
      <c r="A15" s="45" t="s">
        <v>8</v>
      </c>
      <c r="B15" s="4">
        <f>'SEKTÖR (U S D)'!B15*1.4879</f>
        <v>17800.2669771</v>
      </c>
      <c r="C15" s="4">
        <f>'SEKTÖR (U S D)'!C15*1.7923</f>
        <v>24715.7668156</v>
      </c>
      <c r="D15" s="34">
        <f t="shared" si="0"/>
        <v>38.85053998008442</v>
      </c>
      <c r="E15" s="34">
        <f t="shared" si="1"/>
        <v>0.1286008177947773</v>
      </c>
      <c r="F15" s="4">
        <f>'SEKTÖR (U S D)'!F15*1.5137</f>
        <v>220757.0755608</v>
      </c>
      <c r="G15" s="4">
        <f>'SEKTÖR (U S D)'!G15*1.6198</f>
        <v>219080.9158538</v>
      </c>
      <c r="H15" s="34">
        <f t="shared" si="2"/>
        <v>-0.7592779088697307</v>
      </c>
      <c r="I15" s="34">
        <f t="shared" si="3"/>
        <v>0.1359956759806876</v>
      </c>
      <c r="J15" s="4">
        <f>'SEKTÖR (U S D)'!J15*1.5061</f>
        <v>315939.92708790005</v>
      </c>
      <c r="K15" s="4">
        <f>'SEKTÖR (U S D)'!K15*1.5803</f>
        <v>280541.8045791</v>
      </c>
      <c r="L15" s="34">
        <f t="shared" si="4"/>
        <v>-11.204067442527352</v>
      </c>
      <c r="M15" s="46">
        <f t="shared" si="5"/>
        <v>0.1348748765882311</v>
      </c>
    </row>
    <row r="16" spans="1:13" ht="14.25">
      <c r="A16" s="45" t="s">
        <v>147</v>
      </c>
      <c r="B16" s="4">
        <f>'SEKTÖR (U S D)'!B16*1.4879</f>
        <v>134061.4058594</v>
      </c>
      <c r="C16" s="4">
        <f>'SEKTÖR (U S D)'!C16*1.7923</f>
        <v>97924.5849287</v>
      </c>
      <c r="D16" s="34">
        <f t="shared" si="0"/>
        <v>-26.955424418418616</v>
      </c>
      <c r="E16" s="34">
        <f t="shared" si="1"/>
        <v>0.5095201697766638</v>
      </c>
      <c r="F16" s="4">
        <f>'SEKTÖR (U S D)'!F16*1.5137</f>
        <v>803266.0332246</v>
      </c>
      <c r="G16" s="4">
        <f>'SEKTÖR (U S D)'!G16*1.6198</f>
        <v>842226.972223</v>
      </c>
      <c r="H16" s="34">
        <f t="shared" si="2"/>
        <v>4.850315759275507</v>
      </c>
      <c r="I16" s="34">
        <f t="shared" si="3"/>
        <v>0.5228169964976344</v>
      </c>
      <c r="J16" s="4">
        <f>'SEKTÖR (U S D)'!J16*1.5061</f>
        <v>1079330.8834868001</v>
      </c>
      <c r="K16" s="4">
        <f>'SEKTÖR (U S D)'!K16*1.5803</f>
        <v>1086810.7776626002</v>
      </c>
      <c r="L16" s="34">
        <f t="shared" si="4"/>
        <v>0.6930121513465899</v>
      </c>
      <c r="M16" s="46">
        <f t="shared" si="5"/>
        <v>0.5225013424716629</v>
      </c>
    </row>
    <row r="17" spans="1:13" ht="14.25">
      <c r="A17" s="93" t="s">
        <v>153</v>
      </c>
      <c r="B17" s="4">
        <f>'SEKTÖR (U S D)'!B17*1.4879</f>
        <v>6229.6780947</v>
      </c>
      <c r="C17" s="4">
        <f>'SEKTÖR (U S D)'!C17*1.7923</f>
        <v>14014.423852</v>
      </c>
      <c r="D17" s="34">
        <f t="shared" si="0"/>
        <v>124.96224747026656</v>
      </c>
      <c r="E17" s="34">
        <f t="shared" si="1"/>
        <v>0.07291970270379335</v>
      </c>
      <c r="F17" s="4">
        <f>'SEKTÖR (U S D)'!F17*1.5137</f>
        <v>66216.95787</v>
      </c>
      <c r="G17" s="4">
        <f>'SEKTÖR (U S D)'!G17*1.6198</f>
        <v>100545.8032852</v>
      </c>
      <c r="H17" s="34">
        <f t="shared" si="2"/>
        <v>51.84298179719443</v>
      </c>
      <c r="I17" s="34">
        <f t="shared" si="3"/>
        <v>0.062414356958033684</v>
      </c>
      <c r="J17" s="4">
        <f>'SEKTÖR (U S D)'!J17*1.5061</f>
        <v>84264.14730140001</v>
      </c>
      <c r="K17" s="4">
        <f>'SEKTÖR (U S D)'!K17*1.5803</f>
        <v>117092.5102345</v>
      </c>
      <c r="L17" s="34">
        <f t="shared" si="4"/>
        <v>38.95887395107429</v>
      </c>
      <c r="M17" s="46">
        <f t="shared" si="5"/>
        <v>0.056294062451685396</v>
      </c>
    </row>
    <row r="18" spans="1:13" s="65" customFormat="1" ht="15.75">
      <c r="A18" s="43" t="s">
        <v>76</v>
      </c>
      <c r="B18" s="3">
        <f>'SEKTÖR (U S D)'!B18*1.4879</f>
        <v>107978.2882349</v>
      </c>
      <c r="C18" s="3">
        <f>'SEKTÖR (U S D)'!C18*1.7923</f>
        <v>223456.6729236</v>
      </c>
      <c r="D18" s="33">
        <f t="shared" si="0"/>
        <v>106.94593012762346</v>
      </c>
      <c r="E18" s="33">
        <f t="shared" si="1"/>
        <v>1.162687408975598</v>
      </c>
      <c r="F18" s="3">
        <f>'SEKTÖR (U S D)'!F18*1.5137</f>
        <v>1005254.9422938</v>
      </c>
      <c r="G18" s="3">
        <f>'SEKTÖR (U S D)'!G18*1.6198</f>
        <v>1640354.7307056</v>
      </c>
      <c r="H18" s="33">
        <f t="shared" si="2"/>
        <v>63.177982190530045</v>
      </c>
      <c r="I18" s="33">
        <f t="shared" si="3"/>
        <v>1.0182591650260233</v>
      </c>
      <c r="J18" s="3">
        <f>'SEKTÖR (U S D)'!J18*1.5061</f>
        <v>1342675.2623023</v>
      </c>
      <c r="K18" s="3">
        <f>'SEKTÖR (U S D)'!K18*1.5803</f>
        <v>2065474.6540416</v>
      </c>
      <c r="L18" s="33">
        <f t="shared" si="4"/>
        <v>53.83277789000953</v>
      </c>
      <c r="M18" s="44">
        <f t="shared" si="5"/>
        <v>0.993009364425875</v>
      </c>
    </row>
    <row r="19" spans="1:13" ht="14.25">
      <c r="A19" s="45" t="s">
        <v>110</v>
      </c>
      <c r="B19" s="4">
        <f>'SEKTÖR (U S D)'!B19*1.4879</f>
        <v>107978.2882349</v>
      </c>
      <c r="C19" s="4">
        <f>'SEKTÖR (U S D)'!C19*1.7923</f>
        <v>223456.6729236</v>
      </c>
      <c r="D19" s="34">
        <f t="shared" si="0"/>
        <v>106.94593012762346</v>
      </c>
      <c r="E19" s="34">
        <f t="shared" si="1"/>
        <v>1.162687408975598</v>
      </c>
      <c r="F19" s="4">
        <f>'SEKTÖR (U S D)'!F19*1.5137</f>
        <v>1005254.9422938</v>
      </c>
      <c r="G19" s="4">
        <f>'SEKTÖR (U S D)'!G19*1.6198</f>
        <v>1640354.7307056</v>
      </c>
      <c r="H19" s="34">
        <f t="shared" si="2"/>
        <v>63.177982190530045</v>
      </c>
      <c r="I19" s="34">
        <f t="shared" si="3"/>
        <v>1.0182591650260233</v>
      </c>
      <c r="J19" s="4">
        <f>'SEKTÖR (U S D)'!J19*1.5061</f>
        <v>1342675.2623023</v>
      </c>
      <c r="K19" s="4">
        <f>'SEKTÖR (U S D)'!K19*1.5803</f>
        <v>2065474.6540416</v>
      </c>
      <c r="L19" s="34">
        <f t="shared" si="4"/>
        <v>53.83277789000953</v>
      </c>
      <c r="M19" s="46">
        <f t="shared" si="5"/>
        <v>0.993009364425875</v>
      </c>
    </row>
    <row r="20" spans="1:13" s="65" customFormat="1" ht="15.75">
      <c r="A20" s="43" t="s">
        <v>77</v>
      </c>
      <c r="B20" s="3">
        <f>'SEKTÖR (U S D)'!B20*1.4879</f>
        <v>343556.5950554</v>
      </c>
      <c r="C20" s="3">
        <f>'SEKTÖR (U S D)'!C20*1.7923</f>
        <v>487637.9416397</v>
      </c>
      <c r="D20" s="33">
        <f t="shared" si="0"/>
        <v>41.93816933162533</v>
      </c>
      <c r="E20" s="33">
        <f t="shared" si="1"/>
        <v>2.537272606207219</v>
      </c>
      <c r="F20" s="3">
        <f>'SEKTÖR (U S D)'!F20*1.5137</f>
        <v>3145580.6274233004</v>
      </c>
      <c r="G20" s="3">
        <f>'SEKTÖR (U S D)'!G20*1.6198</f>
        <v>4015068.7553158</v>
      </c>
      <c r="H20" s="33">
        <f t="shared" si="2"/>
        <v>27.641578165641878</v>
      </c>
      <c r="I20" s="33">
        <f t="shared" si="3"/>
        <v>2.4923758756444836</v>
      </c>
      <c r="J20" s="3">
        <f>'SEKTÖR (U S D)'!J20*1.5061</f>
        <v>4250357.878927799</v>
      </c>
      <c r="K20" s="3">
        <f>'SEKTÖR (U S D)'!K20*1.5803</f>
        <v>5243564.779161001</v>
      </c>
      <c r="L20" s="33">
        <f t="shared" si="4"/>
        <v>23.36760641162173</v>
      </c>
      <c r="M20" s="44">
        <f t="shared" si="5"/>
        <v>2.5209260827732716</v>
      </c>
    </row>
    <row r="21" spans="1:13" ht="15" thickBot="1">
      <c r="A21" s="45" t="s">
        <v>9</v>
      </c>
      <c r="B21" s="4">
        <f>'SEKTÖR (U S D)'!B21*1.4879</f>
        <v>343556.5950554</v>
      </c>
      <c r="C21" s="4">
        <f>'SEKTÖR (U S D)'!C21*1.7923</f>
        <v>487637.9416397</v>
      </c>
      <c r="D21" s="34">
        <f t="shared" si="0"/>
        <v>41.93816933162533</v>
      </c>
      <c r="E21" s="34">
        <f t="shared" si="1"/>
        <v>2.537272606207219</v>
      </c>
      <c r="F21" s="4">
        <f>'SEKTÖR (U S D)'!F21*1.5137</f>
        <v>3145580.6274233004</v>
      </c>
      <c r="G21" s="4">
        <f>'SEKTÖR (U S D)'!G21*1.6198</f>
        <v>4015068.7553158</v>
      </c>
      <c r="H21" s="34">
        <f t="shared" si="2"/>
        <v>27.641578165641878</v>
      </c>
      <c r="I21" s="34">
        <f t="shared" si="3"/>
        <v>2.4923758756444836</v>
      </c>
      <c r="J21" s="4">
        <f>'SEKTÖR (U S D)'!J21*1.5061</f>
        <v>4250357.878927799</v>
      </c>
      <c r="K21" s="4">
        <f>'SEKTÖR (U S D)'!K21*1.5803</f>
        <v>5243564.779161001</v>
      </c>
      <c r="L21" s="34">
        <f t="shared" si="4"/>
        <v>23.36760641162173</v>
      </c>
      <c r="M21" s="46">
        <f t="shared" si="5"/>
        <v>2.5209260827732716</v>
      </c>
    </row>
    <row r="22" spans="1:13" ht="18" thickBot="1" thickTop="1">
      <c r="A22" s="52" t="s">
        <v>10</v>
      </c>
      <c r="B22" s="59">
        <f>'SEKTÖR (U S D)'!B22*1.4879</f>
        <v>11323591.5873402</v>
      </c>
      <c r="C22" s="59">
        <f>'SEKTÖR (U S D)'!C22*1.7923</f>
        <v>15976869.909233201</v>
      </c>
      <c r="D22" s="60">
        <f t="shared" si="0"/>
        <v>41.093660840747525</v>
      </c>
      <c r="E22" s="60">
        <f t="shared" si="1"/>
        <v>83.13068137668787</v>
      </c>
      <c r="F22" s="59">
        <f>'SEKTÖR (U S D)'!F22*1.5137</f>
        <v>101874525.56202312</v>
      </c>
      <c r="G22" s="59">
        <f>'SEKTÖR (U S D)'!G22*1.6198</f>
        <v>135168934.19425762</v>
      </c>
      <c r="H22" s="60">
        <f t="shared" si="2"/>
        <v>32.68178030626924</v>
      </c>
      <c r="I22" s="60">
        <f t="shared" si="3"/>
        <v>83.90685471483206</v>
      </c>
      <c r="J22" s="59">
        <f>'SEKTÖR (U S D)'!J22*1.5061</f>
        <v>135888978.7409927</v>
      </c>
      <c r="K22" s="59">
        <f>'SEKTÖR (U S D)'!K22*1.5803</f>
        <v>172488711.0112903</v>
      </c>
      <c r="L22" s="60">
        <f t="shared" si="4"/>
        <v>26.933554589484032</v>
      </c>
      <c r="M22" s="60">
        <f t="shared" si="5"/>
        <v>82.92665560277075</v>
      </c>
    </row>
    <row r="23" spans="1:13" s="65" customFormat="1" ht="15.75">
      <c r="A23" s="43" t="s">
        <v>78</v>
      </c>
      <c r="B23" s="3">
        <f>'SEKTÖR (U S D)'!B23*1.4879</f>
        <v>1143899.5613988</v>
      </c>
      <c r="C23" s="3">
        <f>'SEKTÖR (U S D)'!C23*1.7923</f>
        <v>1570842.4208581</v>
      </c>
      <c r="D23" s="33">
        <f t="shared" si="0"/>
        <v>37.323456872141776</v>
      </c>
      <c r="E23" s="33">
        <f t="shared" si="1"/>
        <v>8.173390753208373</v>
      </c>
      <c r="F23" s="3">
        <f>'SEKTÖR (U S D)'!F23*1.5137</f>
        <v>9744021.053816099</v>
      </c>
      <c r="G23" s="3">
        <f>'SEKTÖR (U S D)'!G23*1.6198</f>
        <v>13272031.709755</v>
      </c>
      <c r="H23" s="33">
        <f t="shared" si="2"/>
        <v>36.206927678560476</v>
      </c>
      <c r="I23" s="33">
        <f t="shared" si="3"/>
        <v>8.238686226826568</v>
      </c>
      <c r="J23" s="3">
        <f>'SEKTÖR (U S D)'!J23*1.5061</f>
        <v>13061151.932616599</v>
      </c>
      <c r="K23" s="3">
        <f>'SEKTÖR (U S D)'!K23*1.5803</f>
        <v>17067966.6298415</v>
      </c>
      <c r="L23" s="33">
        <f t="shared" si="4"/>
        <v>30.67734544316105</v>
      </c>
      <c r="M23" s="44">
        <f t="shared" si="5"/>
        <v>8.205692895808149</v>
      </c>
    </row>
    <row r="24" spans="1:13" ht="14.25">
      <c r="A24" s="45" t="s">
        <v>11</v>
      </c>
      <c r="B24" s="4">
        <f>'SEKTÖR (U S D)'!B24*1.4879</f>
        <v>821998.6738489</v>
      </c>
      <c r="C24" s="4">
        <f>'SEKTÖR (U S D)'!C24*1.7923</f>
        <v>1131383.8421699</v>
      </c>
      <c r="D24" s="34">
        <f t="shared" si="0"/>
        <v>37.63815905837717</v>
      </c>
      <c r="E24" s="34">
        <f t="shared" si="1"/>
        <v>5.886804501287504</v>
      </c>
      <c r="F24" s="4">
        <f>'SEKTÖR (U S D)'!F24*1.5137</f>
        <v>7077587.958345699</v>
      </c>
      <c r="G24" s="4">
        <f>'SEKTÖR (U S D)'!G24*1.6198</f>
        <v>9672684.1530774</v>
      </c>
      <c r="H24" s="34">
        <f t="shared" si="2"/>
        <v>36.66639270334512</v>
      </c>
      <c r="I24" s="34">
        <f t="shared" si="3"/>
        <v>6.0043715575083905</v>
      </c>
      <c r="J24" s="4">
        <f>'SEKTÖR (U S D)'!J24*1.5061</f>
        <v>9442983.480695201</v>
      </c>
      <c r="K24" s="4">
        <f>'SEKTÖR (U S D)'!K24*1.5803</f>
        <v>12317282.3983487</v>
      </c>
      <c r="L24" s="34">
        <f t="shared" si="4"/>
        <v>30.43846177989809</v>
      </c>
      <c r="M24" s="46">
        <f t="shared" si="5"/>
        <v>5.921726873726099</v>
      </c>
    </row>
    <row r="25" spans="1:13" ht="14.25">
      <c r="A25" s="45" t="s">
        <v>12</v>
      </c>
      <c r="B25" s="4">
        <f>'SEKTÖR (U S D)'!B25*1.4879</f>
        <v>168234.338449</v>
      </c>
      <c r="C25" s="4">
        <f>'SEKTÖR (U S D)'!C25*1.7923</f>
        <v>194369.49178490002</v>
      </c>
      <c r="D25" s="34">
        <f t="shared" si="0"/>
        <v>15.534969600645976</v>
      </c>
      <c r="E25" s="34">
        <f t="shared" si="1"/>
        <v>1.0113412941781141</v>
      </c>
      <c r="F25" s="4">
        <f>'SEKTÖR (U S D)'!F25*1.5137</f>
        <v>1346754.314603</v>
      </c>
      <c r="G25" s="4">
        <f>'SEKTÖR (U S D)'!G25*1.6198</f>
        <v>1745493.0913784</v>
      </c>
      <c r="H25" s="34">
        <f t="shared" si="2"/>
        <v>29.60738810723183</v>
      </c>
      <c r="I25" s="34">
        <f t="shared" si="3"/>
        <v>1.0835243770846608</v>
      </c>
      <c r="J25" s="4">
        <f>'SEKTÖR (U S D)'!J25*1.5061</f>
        <v>1804192.6119659</v>
      </c>
      <c r="K25" s="4">
        <f>'SEKTÖR (U S D)'!K25*1.5803</f>
        <v>2299908.3584201</v>
      </c>
      <c r="L25" s="34">
        <f t="shared" si="4"/>
        <v>27.475766343708386</v>
      </c>
      <c r="M25" s="46">
        <f t="shared" si="5"/>
        <v>1.105717048022659</v>
      </c>
    </row>
    <row r="26" spans="1:13" ht="14.25">
      <c r="A26" s="45" t="s">
        <v>13</v>
      </c>
      <c r="B26" s="4">
        <f>'SEKTÖR (U S D)'!B26*1.4879</f>
        <v>153666.5491009</v>
      </c>
      <c r="C26" s="4">
        <f>'SEKTÖR (U S D)'!C26*1.7923</f>
        <v>245089.0886956</v>
      </c>
      <c r="D26" s="34">
        <f t="shared" si="0"/>
        <v>59.49410599093393</v>
      </c>
      <c r="E26" s="34">
        <f t="shared" si="1"/>
        <v>1.275244967068432</v>
      </c>
      <c r="F26" s="4">
        <f>'SEKTÖR (U S D)'!F26*1.5137</f>
        <v>1319678.7778399999</v>
      </c>
      <c r="G26" s="4">
        <f>'SEKTÖR (U S D)'!G26*1.6198</f>
        <v>1853854.4685387998</v>
      </c>
      <c r="H26" s="34">
        <f t="shared" si="2"/>
        <v>40.477705610536404</v>
      </c>
      <c r="I26" s="34">
        <f t="shared" si="3"/>
        <v>1.1507902942445156</v>
      </c>
      <c r="J26" s="4">
        <f>'SEKTÖR (U S D)'!J26*1.5061</f>
        <v>1813975.8369433</v>
      </c>
      <c r="K26" s="4">
        <f>'SEKTÖR (U S D)'!K26*1.5803</f>
        <v>2450775.8762333</v>
      </c>
      <c r="L26" s="34">
        <f t="shared" si="4"/>
        <v>35.10521068257785</v>
      </c>
      <c r="M26" s="46">
        <f t="shared" si="5"/>
        <v>1.1782489755788992</v>
      </c>
    </row>
    <row r="27" spans="1:13" s="65" customFormat="1" ht="15.75">
      <c r="A27" s="43" t="s">
        <v>79</v>
      </c>
      <c r="B27" s="3">
        <f>'SEKTÖR (U S D)'!B27*1.4879</f>
        <v>1435001.0379807</v>
      </c>
      <c r="C27" s="3">
        <f>'SEKTÖR (U S D)'!C27*1.7923</f>
        <v>2344490.5726809</v>
      </c>
      <c r="D27" s="33">
        <f t="shared" si="0"/>
        <v>63.37901580754342</v>
      </c>
      <c r="E27" s="33">
        <f t="shared" si="1"/>
        <v>12.198828675168102</v>
      </c>
      <c r="F27" s="3">
        <f>'SEKTÖR (U S D)'!F27*1.5137</f>
        <v>13596648.4384974</v>
      </c>
      <c r="G27" s="3">
        <f>'SEKTÖR (U S D)'!G27*1.6198</f>
        <v>20074933.465041</v>
      </c>
      <c r="H27" s="33">
        <f t="shared" si="2"/>
        <v>47.64619057297279</v>
      </c>
      <c r="I27" s="33">
        <f t="shared" si="3"/>
        <v>12.461624675092501</v>
      </c>
      <c r="J27" s="3">
        <f>'SEKTÖR (U S D)'!J27*1.5061</f>
        <v>17687302.169199396</v>
      </c>
      <c r="K27" s="3">
        <f>'SEKTÖR (U S D)'!K27*1.5803</f>
        <v>25387435.902130004</v>
      </c>
      <c r="L27" s="33">
        <f t="shared" si="4"/>
        <v>43.5348119191382</v>
      </c>
      <c r="M27" s="44">
        <f t="shared" si="5"/>
        <v>12.205408350205305</v>
      </c>
    </row>
    <row r="28" spans="1:13" ht="14.25">
      <c r="A28" s="45" t="s">
        <v>14</v>
      </c>
      <c r="B28" s="4">
        <f>'SEKTÖR (U S D)'!B28*1.4879</f>
        <v>1435001.0379807</v>
      </c>
      <c r="C28" s="4">
        <f>'SEKTÖR (U S D)'!C28*1.7923</f>
        <v>2344490.5726809</v>
      </c>
      <c r="D28" s="34">
        <f t="shared" si="0"/>
        <v>63.37901580754342</v>
      </c>
      <c r="E28" s="34">
        <f t="shared" si="1"/>
        <v>12.198828675168102</v>
      </c>
      <c r="F28" s="4">
        <f>'SEKTÖR (U S D)'!F28*1.5137</f>
        <v>13596648.4384974</v>
      </c>
      <c r="G28" s="4">
        <f>'SEKTÖR (U S D)'!G28*1.6198</f>
        <v>20074933.465041</v>
      </c>
      <c r="H28" s="34">
        <f t="shared" si="2"/>
        <v>47.64619057297279</v>
      </c>
      <c r="I28" s="34">
        <f t="shared" si="3"/>
        <v>12.461624675092501</v>
      </c>
      <c r="J28" s="4">
        <f>'SEKTÖR (U S D)'!J28*1.5061</f>
        <v>17687302.169199396</v>
      </c>
      <c r="K28" s="4">
        <f>'SEKTÖR (U S D)'!K28*1.5803</f>
        <v>25387435.902130004</v>
      </c>
      <c r="L28" s="34">
        <f t="shared" si="4"/>
        <v>43.5348119191382</v>
      </c>
      <c r="M28" s="46">
        <f t="shared" si="5"/>
        <v>12.205408350205305</v>
      </c>
    </row>
    <row r="29" spans="1:13" s="65" customFormat="1" ht="15.75">
      <c r="A29" s="43" t="s">
        <v>80</v>
      </c>
      <c r="B29" s="3">
        <f>'SEKTÖR (U S D)'!B29*1.4879</f>
        <v>8744690.989448601</v>
      </c>
      <c r="C29" s="3">
        <f>'SEKTÖR (U S D)'!C29*1.7923</f>
        <v>12061536.9156942</v>
      </c>
      <c r="D29" s="33">
        <f t="shared" si="0"/>
        <v>37.92982428135797</v>
      </c>
      <c r="E29" s="33">
        <f t="shared" si="1"/>
        <v>62.75846194831139</v>
      </c>
      <c r="F29" s="3">
        <f>'SEKTÖR (U S D)'!F29*1.5137</f>
        <v>78533856.07273701</v>
      </c>
      <c r="G29" s="3">
        <f>'SEKTÖR (U S D)'!G29*1.6198</f>
        <v>101821969.0178418</v>
      </c>
      <c r="H29" s="33">
        <f t="shared" si="2"/>
        <v>29.653596690242303</v>
      </c>
      <c r="I29" s="33">
        <f t="shared" si="3"/>
        <v>63.20654381190748</v>
      </c>
      <c r="J29" s="3">
        <f>'SEKTÖR (U S D)'!J29*1.5061</f>
        <v>105140524.6391767</v>
      </c>
      <c r="K29" s="3">
        <f>'SEKTÖR (U S D)'!K29*1.5803</f>
        <v>130033308.47931881</v>
      </c>
      <c r="L29" s="33">
        <f t="shared" si="4"/>
        <v>23.675727247481078</v>
      </c>
      <c r="M29" s="44">
        <f t="shared" si="5"/>
        <v>62.5155543567573</v>
      </c>
    </row>
    <row r="30" spans="1:13" ht="14.25">
      <c r="A30" s="45" t="s">
        <v>15</v>
      </c>
      <c r="B30" s="4">
        <f>'SEKTÖR (U S D)'!B30*1.4879</f>
        <v>1685570.8374807</v>
      </c>
      <c r="C30" s="4">
        <f>'SEKTÖR (U S D)'!C30*1.7923</f>
        <v>1993369.7275284</v>
      </c>
      <c r="D30" s="34">
        <f t="shared" si="0"/>
        <v>18.26081011865063</v>
      </c>
      <c r="E30" s="34">
        <f t="shared" si="1"/>
        <v>10.371880388744536</v>
      </c>
      <c r="F30" s="4">
        <f>'SEKTÖR (U S D)'!F30*1.5137</f>
        <v>16076850.827700503</v>
      </c>
      <c r="G30" s="4">
        <f>'SEKTÖR (U S D)'!G30*1.6198</f>
        <v>20082650.60529</v>
      </c>
      <c r="H30" s="34">
        <f t="shared" si="2"/>
        <v>24.916569921066138</v>
      </c>
      <c r="I30" s="34">
        <f t="shared" si="3"/>
        <v>12.466415132082835</v>
      </c>
      <c r="J30" s="4">
        <f>'SEKTÖR (U S D)'!J30*1.5061</f>
        <v>21530416.757533498</v>
      </c>
      <c r="K30" s="4">
        <f>'SEKTÖR (U S D)'!K30*1.5803</f>
        <v>25800683.876459703</v>
      </c>
      <c r="L30" s="34">
        <f t="shared" si="4"/>
        <v>19.83364821506317</v>
      </c>
      <c r="M30" s="46">
        <f t="shared" si="5"/>
        <v>12.404083801165909</v>
      </c>
    </row>
    <row r="31" spans="1:13" ht="14.25">
      <c r="A31" s="45" t="s">
        <v>122</v>
      </c>
      <c r="B31" s="4">
        <f>'SEKTÖR (U S D)'!B31*1.4879</f>
        <v>2206315.9115239</v>
      </c>
      <c r="C31" s="4">
        <f>'SEKTÖR (U S D)'!C31*1.7923</f>
        <v>2984733.9390435</v>
      </c>
      <c r="D31" s="34">
        <f t="shared" si="0"/>
        <v>35.28134948643631</v>
      </c>
      <c r="E31" s="34">
        <f t="shared" si="1"/>
        <v>15.530136221326984</v>
      </c>
      <c r="F31" s="4">
        <f>'SEKTÖR (U S D)'!F31*1.5137</f>
        <v>19139542.122583505</v>
      </c>
      <c r="G31" s="4">
        <f>'SEKTÖR (U S D)'!G31*1.6198</f>
        <v>24659655.094438</v>
      </c>
      <c r="H31" s="34">
        <f t="shared" si="2"/>
        <v>28.841405591103964</v>
      </c>
      <c r="I31" s="34">
        <f t="shared" si="3"/>
        <v>15.307615685962697</v>
      </c>
      <c r="J31" s="4">
        <f>'SEKTÖR (U S D)'!J31*1.5061</f>
        <v>25679566.294854097</v>
      </c>
      <c r="K31" s="4">
        <f>'SEKTÖR (U S D)'!K31*1.5803</f>
        <v>31395678.787993707</v>
      </c>
      <c r="L31" s="34">
        <f t="shared" si="4"/>
        <v>22.25938097048413</v>
      </c>
      <c r="M31" s="46">
        <f t="shared" si="5"/>
        <v>15.093965436942442</v>
      </c>
    </row>
    <row r="32" spans="1:13" ht="14.25">
      <c r="A32" s="45" t="s">
        <v>123</v>
      </c>
      <c r="B32" s="4">
        <f>'SEKTÖR (U S D)'!B32*1.4879</f>
        <v>52329.320992199995</v>
      </c>
      <c r="C32" s="4">
        <f>'SEKTÖR (U S D)'!C32*1.7923</f>
        <v>149533.9888897</v>
      </c>
      <c r="D32" s="34">
        <f t="shared" si="0"/>
        <v>185.7556453140085</v>
      </c>
      <c r="E32" s="34">
        <f t="shared" si="1"/>
        <v>0.7780536773470822</v>
      </c>
      <c r="F32" s="4">
        <f>'SEKTÖR (U S D)'!F32*1.5137</f>
        <v>1425031.3139350002</v>
      </c>
      <c r="G32" s="4">
        <f>'SEKTÖR (U S D)'!G32*1.6198</f>
        <v>1836534.7699971998</v>
      </c>
      <c r="H32" s="34">
        <f t="shared" si="2"/>
        <v>28.876800954352177</v>
      </c>
      <c r="I32" s="34">
        <f t="shared" si="3"/>
        <v>1.1400389967078626</v>
      </c>
      <c r="J32" s="4">
        <f>'SEKTÖR (U S D)'!J32*1.5061</f>
        <v>2065943.5475241002</v>
      </c>
      <c r="K32" s="4">
        <f>'SEKTÖR (U S D)'!K32*1.5803</f>
        <v>2103134.7201296</v>
      </c>
      <c r="L32" s="34">
        <f t="shared" si="4"/>
        <v>1.8002027523971236</v>
      </c>
      <c r="M32" s="46">
        <f t="shared" si="5"/>
        <v>1.0111150323976923</v>
      </c>
    </row>
    <row r="33" spans="1:13" ht="14.25">
      <c r="A33" s="45" t="s">
        <v>32</v>
      </c>
      <c r="B33" s="4">
        <f>'SEKTÖR (U S D)'!B33*1.4879</f>
        <v>1208539.4768504999</v>
      </c>
      <c r="C33" s="4">
        <f>'SEKTÖR (U S D)'!C33*1.7923</f>
        <v>1702239.7191957</v>
      </c>
      <c r="D33" s="34">
        <f t="shared" si="0"/>
        <v>40.85098185057239</v>
      </c>
      <c r="E33" s="34">
        <f t="shared" si="1"/>
        <v>8.857075793139007</v>
      </c>
      <c r="F33" s="4">
        <f>'SEKTÖR (U S D)'!F33*1.5137</f>
        <v>10292391.3234619</v>
      </c>
      <c r="G33" s="4">
        <f>'SEKTÖR (U S D)'!G33*1.6198</f>
        <v>12418250.3121404</v>
      </c>
      <c r="H33" s="34">
        <f t="shared" si="2"/>
        <v>20.6546653918271</v>
      </c>
      <c r="I33" s="34">
        <f t="shared" si="3"/>
        <v>7.708696757612287</v>
      </c>
      <c r="J33" s="4">
        <f>'SEKTÖR (U S D)'!J33*1.5061</f>
        <v>14203685.802578202</v>
      </c>
      <c r="K33" s="4">
        <f>'SEKTÖR (U S D)'!K33*1.5803</f>
        <v>16520932.257473502</v>
      </c>
      <c r="L33" s="34">
        <f t="shared" si="4"/>
        <v>16.31440238191331</v>
      </c>
      <c r="M33" s="46">
        <f t="shared" si="5"/>
        <v>7.942697533768082</v>
      </c>
    </row>
    <row r="34" spans="1:13" ht="14.25">
      <c r="A34" s="45" t="s">
        <v>31</v>
      </c>
      <c r="B34" s="4">
        <f>'SEKTÖR (U S D)'!B34*1.4879</f>
        <v>744009.8775597</v>
      </c>
      <c r="C34" s="4">
        <f>'SEKTÖR (U S D)'!C34*1.7923</f>
        <v>1170526.1704302</v>
      </c>
      <c r="D34" s="34">
        <f t="shared" si="0"/>
        <v>57.32669763329531</v>
      </c>
      <c r="E34" s="34">
        <f t="shared" si="1"/>
        <v>6.090469451771218</v>
      </c>
      <c r="F34" s="4">
        <f>'SEKTÖR (U S D)'!F34*1.5137</f>
        <v>6883072.5918481</v>
      </c>
      <c r="G34" s="4">
        <f>'SEKTÖR (U S D)'!G34*1.6198</f>
        <v>9902861.3338928</v>
      </c>
      <c r="H34" s="34">
        <f t="shared" si="2"/>
        <v>43.87268478936511</v>
      </c>
      <c r="I34" s="34">
        <f t="shared" si="3"/>
        <v>6.147255300614562</v>
      </c>
      <c r="J34" s="4">
        <f>'SEKTÖR (U S D)'!J34*1.5061</f>
        <v>9158288.075541</v>
      </c>
      <c r="K34" s="4">
        <f>'SEKTÖR (U S D)'!K34*1.5803</f>
        <v>12449908.4658529</v>
      </c>
      <c r="L34" s="34">
        <f t="shared" si="4"/>
        <v>35.94143756083426</v>
      </c>
      <c r="M34" s="46">
        <f t="shared" si="5"/>
        <v>5.985488937686045</v>
      </c>
    </row>
    <row r="35" spans="1:13" ht="14.25">
      <c r="A35" s="45" t="s">
        <v>16</v>
      </c>
      <c r="B35" s="4">
        <f>'SEKTÖR (U S D)'!B35*1.4879</f>
        <v>717568.9899165</v>
      </c>
      <c r="C35" s="4">
        <f>'SEKTÖR (U S D)'!C35*1.7923</f>
        <v>1053142.1022728</v>
      </c>
      <c r="D35" s="34">
        <f t="shared" si="0"/>
        <v>46.765275126416604</v>
      </c>
      <c r="E35" s="34">
        <f t="shared" si="1"/>
        <v>5.479697903643831</v>
      </c>
      <c r="F35" s="4">
        <f>'SEKTÖR (U S D)'!F35*1.5137</f>
        <v>6322345.3911908</v>
      </c>
      <c r="G35" s="4">
        <f>'SEKTÖR (U S D)'!G35*1.6198</f>
        <v>8539784.558414198</v>
      </c>
      <c r="H35" s="34">
        <f t="shared" si="2"/>
        <v>35.07304694730936</v>
      </c>
      <c r="I35" s="34">
        <f t="shared" si="3"/>
        <v>5.301117941856698</v>
      </c>
      <c r="J35" s="4">
        <f>'SEKTÖR (U S D)'!J35*1.5061</f>
        <v>8785651.9778571</v>
      </c>
      <c r="K35" s="4">
        <f>'SEKTÖR (U S D)'!K35*1.5803</f>
        <v>10861065.9661472</v>
      </c>
      <c r="L35" s="34">
        <f t="shared" si="4"/>
        <v>23.62276577220296</v>
      </c>
      <c r="M35" s="46">
        <f t="shared" si="5"/>
        <v>5.2216279637843055</v>
      </c>
    </row>
    <row r="36" spans="1:13" ht="14.25">
      <c r="A36" s="45" t="s">
        <v>146</v>
      </c>
      <c r="B36" s="4">
        <f>'SEKTÖR (U S D)'!B36*1.4879</f>
        <v>1608015.2968409</v>
      </c>
      <c r="C36" s="4">
        <f>'SEKTÖR (U S D)'!C36*1.7923</f>
        <v>2288044.9554455</v>
      </c>
      <c r="D36" s="34">
        <f t="shared" si="0"/>
        <v>42.28999935141061</v>
      </c>
      <c r="E36" s="34">
        <f t="shared" si="1"/>
        <v>11.905131433582957</v>
      </c>
      <c r="F36" s="4">
        <f>'SEKTÖR (U S D)'!F36*1.5137</f>
        <v>13457937.706864698</v>
      </c>
      <c r="G36" s="4">
        <f>'SEKTÖR (U S D)'!G36*1.6198</f>
        <v>18622815.4250684</v>
      </c>
      <c r="H36" s="34">
        <f t="shared" si="2"/>
        <v>38.3779285556447</v>
      </c>
      <c r="I36" s="34">
        <f t="shared" si="3"/>
        <v>11.560214464713377</v>
      </c>
      <c r="J36" s="4">
        <f>'SEKTÖR (U S D)'!J36*1.5061</f>
        <v>17153986.461623102</v>
      </c>
      <c r="K36" s="4">
        <f>'SEKTÖR (U S D)'!K36*1.5803</f>
        <v>23385074.419287004</v>
      </c>
      <c r="L36" s="34">
        <f t="shared" si="4"/>
        <v>36.32443089309934</v>
      </c>
      <c r="M36" s="46">
        <f t="shared" si="5"/>
        <v>11.242741633604322</v>
      </c>
    </row>
    <row r="37" spans="1:13" ht="14.25">
      <c r="A37" s="45" t="s">
        <v>168</v>
      </c>
      <c r="B37" s="4">
        <f>'SEKTÖR (U S D)'!B37*1.4879</f>
        <v>378068.88787700003</v>
      </c>
      <c r="C37" s="4">
        <f>'SEKTÖR (U S D)'!C37*1.7923</f>
        <v>499723.6427849</v>
      </c>
      <c r="D37" s="34">
        <f t="shared" si="0"/>
        <v>32.17793338960988</v>
      </c>
      <c r="E37" s="34">
        <f t="shared" si="1"/>
        <v>2.6001567992201986</v>
      </c>
      <c r="F37" s="4">
        <f>'SEKTÖR (U S D)'!F37*1.5137</f>
        <v>3615555.7837261</v>
      </c>
      <c r="G37" s="4">
        <f>'SEKTÖR (U S D)'!G37*1.6198</f>
        <v>3981808.3717229995</v>
      </c>
      <c r="H37" s="34">
        <f t="shared" si="2"/>
        <v>10.129911136910989</v>
      </c>
      <c r="I37" s="34">
        <f t="shared" si="3"/>
        <v>2.471729310732831</v>
      </c>
      <c r="J37" s="4">
        <f>'SEKTÖR (U S D)'!J37*1.5061</f>
        <v>4797055.6916511</v>
      </c>
      <c r="K37" s="4">
        <f>'SEKTÖR (U S D)'!K37*1.5803</f>
        <v>5172062.6881319</v>
      </c>
      <c r="L37" s="34">
        <f t="shared" si="4"/>
        <v>7.8174409593257295</v>
      </c>
      <c r="M37" s="46">
        <f t="shared" si="5"/>
        <v>2.486550330047865</v>
      </c>
    </row>
    <row r="38" spans="1:13" ht="14.25">
      <c r="A38" s="45" t="s">
        <v>167</v>
      </c>
      <c r="B38" s="4">
        <f>'SEKTÖR (U S D)'!B38*1.4879</f>
        <v>140440.857456</v>
      </c>
      <c r="C38" s="4">
        <f>'SEKTÖR (U S D)'!C38*1.7923</f>
        <v>212915.00596699998</v>
      </c>
      <c r="D38" s="34">
        <f t="shared" si="0"/>
        <v>51.60474652734591</v>
      </c>
      <c r="E38" s="34">
        <f t="shared" si="1"/>
        <v>1.1078371184038613</v>
      </c>
      <c r="F38" s="4">
        <f>'SEKTÖR (U S D)'!F38*1.5137</f>
        <v>1248990.9586774</v>
      </c>
      <c r="G38" s="4">
        <f>'SEKTÖR (U S D)'!G38*1.6198</f>
        <v>1682904.0793109997</v>
      </c>
      <c r="H38" s="34">
        <f t="shared" si="2"/>
        <v>34.74109381008535</v>
      </c>
      <c r="I38" s="34">
        <f t="shared" si="3"/>
        <v>1.0446719057413798</v>
      </c>
      <c r="J38" s="4">
        <f>'SEKTÖR (U S D)'!J38*1.5061</f>
        <v>1675401.2236166997</v>
      </c>
      <c r="K38" s="4">
        <f>'SEKTÖR (U S D)'!K38*1.5803</f>
        <v>2233108.7218526</v>
      </c>
      <c r="L38" s="34">
        <f t="shared" si="4"/>
        <v>33.28799635420903</v>
      </c>
      <c r="M38" s="46">
        <f t="shared" si="5"/>
        <v>1.0736020741003325</v>
      </c>
    </row>
    <row r="39" spans="1:13" ht="15" thickBot="1">
      <c r="A39" s="45" t="s">
        <v>81</v>
      </c>
      <c r="B39" s="4">
        <f>'SEKTÖR (U S D)'!B39*1.4879</f>
        <v>3831.5344391</v>
      </c>
      <c r="C39" s="4">
        <f>'SEKTÖR (U S D)'!C39*1.7923</f>
        <v>7307.6659288</v>
      </c>
      <c r="D39" s="34">
        <f t="shared" si="0"/>
        <v>90.72426582485629</v>
      </c>
      <c r="E39" s="34">
        <f t="shared" si="1"/>
        <v>0.038023170457391973</v>
      </c>
      <c r="F39" s="4">
        <f>'SEKTÖR (U S D)'!F39*1.5137</f>
        <v>72138.0572901</v>
      </c>
      <c r="G39" s="4">
        <f>'SEKTÖR (U S D)'!G39*1.6198</f>
        <v>94704.4643272</v>
      </c>
      <c r="H39" s="34">
        <f t="shared" si="2"/>
        <v>31.282249460018303</v>
      </c>
      <c r="I39" s="34">
        <f t="shared" si="3"/>
        <v>0.05878831387194552</v>
      </c>
      <c r="J39" s="4">
        <f>'SEKTÖR (U S D)'!J39*1.5061</f>
        <v>90528.80941</v>
      </c>
      <c r="K39" s="4">
        <f>'SEKTÖR (U S D)'!K39*1.5803</f>
        <v>111658.5759907</v>
      </c>
      <c r="L39" s="34">
        <f t="shared" si="4"/>
        <v>23.34037829328391</v>
      </c>
      <c r="M39" s="46">
        <f t="shared" si="5"/>
        <v>0.053681613260304926</v>
      </c>
    </row>
    <row r="40" spans="1:13" ht="18" thickBot="1" thickTop="1">
      <c r="A40" s="52" t="s">
        <v>17</v>
      </c>
      <c r="B40" s="59">
        <f>'SEKTÖR (U S D)'!B40*1.4879</f>
        <v>430626.07331470004</v>
      </c>
      <c r="C40" s="59">
        <f>'SEKTÖR (U S D)'!C40*1.7923</f>
        <v>579083.992958</v>
      </c>
      <c r="D40" s="60">
        <f t="shared" si="0"/>
        <v>34.474902669167335</v>
      </c>
      <c r="E40" s="60">
        <f t="shared" si="1"/>
        <v>3.013083738080089</v>
      </c>
      <c r="F40" s="59">
        <f>'SEKTÖR (U S D)'!F40*1.5137</f>
        <v>4079362.9697621004</v>
      </c>
      <c r="G40" s="59">
        <f>'SEKTÖR (U S D)'!G40*1.6198</f>
        <v>4652355.8584412</v>
      </c>
      <c r="H40" s="60">
        <f t="shared" si="2"/>
        <v>14.046136441556106</v>
      </c>
      <c r="I40" s="60">
        <f t="shared" si="3"/>
        <v>2.8879753282282477</v>
      </c>
      <c r="J40" s="59">
        <f>'SEKTÖR (U S D)'!J40*1.5061</f>
        <v>5174343.974094501</v>
      </c>
      <c r="K40" s="59">
        <f>'SEKTÖR (U S D)'!K40*1.5803</f>
        <v>6050296.7959475005</v>
      </c>
      <c r="L40" s="60">
        <f t="shared" si="4"/>
        <v>16.9287706081869</v>
      </c>
      <c r="M40" s="60">
        <f t="shared" si="5"/>
        <v>2.908775164185932</v>
      </c>
    </row>
    <row r="41" spans="1:13" ht="14.25">
      <c r="A41" s="45" t="s">
        <v>84</v>
      </c>
      <c r="B41" s="4">
        <f>'SEKTÖR (U S D)'!B41*1.4879</f>
        <v>430626.07331470004</v>
      </c>
      <c r="C41" s="4">
        <f>'SEKTÖR (U S D)'!C41*1.7923</f>
        <v>579083.992958</v>
      </c>
      <c r="D41" s="34">
        <f t="shared" si="0"/>
        <v>34.474902669167335</v>
      </c>
      <c r="E41" s="34">
        <f t="shared" si="1"/>
        <v>3.013083738080089</v>
      </c>
      <c r="F41" s="4">
        <f>'SEKTÖR (U S D)'!F41*1.5137</f>
        <v>4079362.9697621004</v>
      </c>
      <c r="G41" s="4">
        <f>'SEKTÖR (U S D)'!G41*1.6198</f>
        <v>4652355.8584412</v>
      </c>
      <c r="H41" s="34">
        <f t="shared" si="2"/>
        <v>14.046136441556106</v>
      </c>
      <c r="I41" s="34">
        <f t="shared" si="3"/>
        <v>2.8879753282282477</v>
      </c>
      <c r="J41" s="4">
        <f>'SEKTÖR (U S D)'!J41*1.5061</f>
        <v>5174343.974094501</v>
      </c>
      <c r="K41" s="4">
        <f>'SEKTÖR (U S D)'!K41*1.5803</f>
        <v>6050296.7959475005</v>
      </c>
      <c r="L41" s="34">
        <f t="shared" si="4"/>
        <v>16.9287706081869</v>
      </c>
      <c r="M41" s="46">
        <f t="shared" si="5"/>
        <v>2.908775164185932</v>
      </c>
    </row>
    <row r="42" spans="1:13" ht="14.25">
      <c r="A42" s="137" t="s">
        <v>127</v>
      </c>
      <c r="B42" s="156">
        <f>'SEKTÖR (U S D)'!B42*1.4879</f>
        <v>0</v>
      </c>
      <c r="C42" s="156">
        <f>'SEKTÖR (U S D)'!C42*1.7923</f>
        <v>0</v>
      </c>
      <c r="D42" s="157"/>
      <c r="E42" s="158"/>
      <c r="F42" s="147">
        <f>'SEKTÖR (U S D)'!F42*1.5137</f>
        <v>1969259.855161418</v>
      </c>
      <c r="G42" s="147">
        <f>'SEKTÖR (U S D)'!G42*1.6198</f>
        <v>932517.6937440019</v>
      </c>
      <c r="H42" s="148">
        <f t="shared" si="2"/>
        <v>-52.64628528835954</v>
      </c>
      <c r="I42" s="149">
        <f t="shared" si="3"/>
        <v>0.5788654553977558</v>
      </c>
      <c r="J42" s="147">
        <f>'SEKTÖR (U S D)'!J42*1.5061</f>
        <v>3895982.596120931</v>
      </c>
      <c r="K42" s="147">
        <f>'SEKTÖR (U S D)'!K42*1.5803</f>
        <v>2424713.5844363202</v>
      </c>
      <c r="L42" s="148">
        <f t="shared" si="4"/>
        <v>-37.76374702365182</v>
      </c>
      <c r="M42" s="150">
        <f t="shared" si="5"/>
        <v>1.1657191196631367</v>
      </c>
    </row>
    <row r="43" spans="1:13" s="40" customFormat="1" ht="18.75" thickBot="1">
      <c r="A43" s="47" t="s">
        <v>18</v>
      </c>
      <c r="B43" s="48">
        <f>'SEKTÖR (U S D)'!B43*1.4879</f>
        <v>13705719.953052899</v>
      </c>
      <c r="C43" s="48">
        <f>'SEKTÖR (U S D)'!C43*1.7923</f>
        <v>19218981.0604795</v>
      </c>
      <c r="D43" s="49">
        <f>(C43-B43)/B43*100</f>
        <v>40.225986860314784</v>
      </c>
      <c r="E43" s="50">
        <f>C43/C$43*100</f>
        <v>100</v>
      </c>
      <c r="F43" s="48">
        <f>'SEKTÖR (U S D)'!F43*1.5137</f>
        <v>123691558.7930089</v>
      </c>
      <c r="G43" s="48">
        <f>'SEKTÖR (U S D)'!G43*1.6198</f>
        <v>161094030.58146578</v>
      </c>
      <c r="H43" s="49">
        <f t="shared" si="2"/>
        <v>30.238499824428516</v>
      </c>
      <c r="I43" s="50">
        <f t="shared" si="3"/>
        <v>100</v>
      </c>
      <c r="J43" s="48">
        <f>'SEKTÖR (U S D)'!J43*1.5061</f>
        <v>166827808.5517187</v>
      </c>
      <c r="K43" s="48">
        <f>'SEKTÖR (U S D)'!K43*1.5803</f>
        <v>208001528.2872774</v>
      </c>
      <c r="L43" s="49">
        <f t="shared" si="4"/>
        <v>24.680369593654596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A37" sqref="A37:A3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119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162</v>
      </c>
      <c r="C6" s="181"/>
      <c r="D6" s="179" t="s">
        <v>163</v>
      </c>
      <c r="E6" s="180"/>
      <c r="F6" s="179" t="s">
        <v>164</v>
      </c>
      <c r="G6" s="181"/>
    </row>
    <row r="7" spans="1:7" ht="31.5" thickBot="1" thickTop="1">
      <c r="A7" s="42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8" t="s">
        <v>2</v>
      </c>
      <c r="B8" s="60">
        <f>'SEKTÖR (U S D)'!D8</f>
        <v>13.28425912220391</v>
      </c>
      <c r="C8" s="60">
        <f>'SEKTÖR (TL)'!D8</f>
        <v>36.46036536375165</v>
      </c>
      <c r="D8" s="60">
        <f>'SEKTÖR (U S D)'!H8</f>
        <v>20.544169150225358</v>
      </c>
      <c r="E8" s="60">
        <f>'SEKTÖR (TL)'!H8</f>
        <v>28.993489588118543</v>
      </c>
      <c r="F8" s="60">
        <f>'SEKTÖR (U S D)'!L8</f>
        <v>17.832928419043682</v>
      </c>
      <c r="G8" s="60">
        <f>'SEKTÖR (TL)'!L8</f>
        <v>23.63812282093802</v>
      </c>
    </row>
    <row r="9" spans="1:7" s="65" customFormat="1" ht="15.75">
      <c r="A9" s="61" t="s">
        <v>75</v>
      </c>
      <c r="B9" s="63">
        <f>'SEKTÖR (U S D)'!D9</f>
        <v>8.030409166620181</v>
      </c>
      <c r="C9" s="63">
        <f>'SEKTÖR (TL)'!D9</f>
        <v>30.13166365302329</v>
      </c>
      <c r="D9" s="63">
        <f>'SEKTÖR (U S D)'!H9</f>
        <v>18.122044238516207</v>
      </c>
      <c r="E9" s="63">
        <f>'SEKTÖR (TL)'!H9</f>
        <v>26.40159031350236</v>
      </c>
      <c r="F9" s="63">
        <f>'SEKTÖR (U S D)'!L9</f>
        <v>15.526251203916836</v>
      </c>
      <c r="G9" s="63">
        <f>'SEKTÖR (TL)'!L9</f>
        <v>21.21780411496567</v>
      </c>
    </row>
    <row r="10" spans="1:7" ht="14.25">
      <c r="A10" s="45" t="s">
        <v>3</v>
      </c>
      <c r="B10" s="34">
        <f>'SEKTÖR (U S D)'!D10</f>
        <v>46.872907907135684</v>
      </c>
      <c r="C10" s="34">
        <f>'SEKTÖR (TL)'!D10</f>
        <v>76.92070222592868</v>
      </c>
      <c r="D10" s="34">
        <f>'SEKTÖR (U S D)'!H10</f>
        <v>33.03101576700252</v>
      </c>
      <c r="E10" s="34">
        <f>'SEKTÖR (TL)'!H10</f>
        <v>42.35557860830461</v>
      </c>
      <c r="F10" s="34">
        <f>'SEKTÖR (U S D)'!L10</f>
        <v>27.166125225605704</v>
      </c>
      <c r="G10" s="34">
        <f>'SEKTÖR (TL)'!L10</f>
        <v>33.43113185978666</v>
      </c>
    </row>
    <row r="11" spans="1:7" ht="14.25">
      <c r="A11" s="45" t="s">
        <v>4</v>
      </c>
      <c r="B11" s="34">
        <f>'SEKTÖR (U S D)'!D11</f>
        <v>-5.559801161868385</v>
      </c>
      <c r="C11" s="34">
        <f>'SEKTÖR (TL)'!D11</f>
        <v>13.76111860849741</v>
      </c>
      <c r="D11" s="34">
        <f>'SEKTÖR (U S D)'!H11</f>
        <v>5.290540423764751</v>
      </c>
      <c r="E11" s="34">
        <f>'SEKTÖR (TL)'!H11</f>
        <v>12.670685986928792</v>
      </c>
      <c r="F11" s="34">
        <f>'SEKTÖR (U S D)'!L11</f>
        <v>5.726881470368889</v>
      </c>
      <c r="G11" s="34">
        <f>'SEKTÖR (TL)'!L11</f>
        <v>10.935655525943801</v>
      </c>
    </row>
    <row r="12" spans="1:7" ht="14.25">
      <c r="A12" s="45" t="s">
        <v>5</v>
      </c>
      <c r="B12" s="34">
        <f>'SEKTÖR (U S D)'!D12</f>
        <v>14.407527396796654</v>
      </c>
      <c r="C12" s="34">
        <f>'SEKTÖR (TL)'!D12</f>
        <v>37.813435952200194</v>
      </c>
      <c r="D12" s="34">
        <f>'SEKTÖR (U S D)'!H12</f>
        <v>5.157861771746599</v>
      </c>
      <c r="E12" s="34">
        <f>'SEKTÖR (TL)'!H12</f>
        <v>12.5287074703542</v>
      </c>
      <c r="F12" s="34">
        <f>'SEKTÖR (U S D)'!L12</f>
        <v>6.75904362260342</v>
      </c>
      <c r="G12" s="34">
        <f>'SEKTÖR (TL)'!L12</f>
        <v>12.018668505942632</v>
      </c>
    </row>
    <row r="13" spans="1:7" ht="14.25">
      <c r="A13" s="45" t="s">
        <v>6</v>
      </c>
      <c r="B13" s="34">
        <f>'SEKTÖR (U S D)'!D13</f>
        <v>3.8696878831499997</v>
      </c>
      <c r="C13" s="34">
        <f>'SEKTÖR (TL)'!D13</f>
        <v>25.11972685863953</v>
      </c>
      <c r="D13" s="34">
        <f>'SEKTÖR (U S D)'!H13</f>
        <v>17.304864939333978</v>
      </c>
      <c r="E13" s="34">
        <f>'SEKTÖR (TL)'!H13</f>
        <v>25.52713234374921</v>
      </c>
      <c r="F13" s="34">
        <f>'SEKTÖR (U S D)'!L13</f>
        <v>18.584136924288988</v>
      </c>
      <c r="G13" s="34">
        <f>'SEKTÖR (TL)'!L13</f>
        <v>24.42634060251903</v>
      </c>
    </row>
    <row r="14" spans="1:7" ht="14.25">
      <c r="A14" s="45" t="s">
        <v>7</v>
      </c>
      <c r="B14" s="34">
        <f>'SEKTÖR (U S D)'!D14</f>
        <v>-22.39734421748935</v>
      </c>
      <c r="C14" s="34">
        <f>'SEKTÖR (TL)'!D14</f>
        <v>-6.521110317229753</v>
      </c>
      <c r="D14" s="34">
        <f>'SEKTÖR (U S D)'!H14</f>
        <v>16.742115195754607</v>
      </c>
      <c r="E14" s="34">
        <f>'SEKTÖR (TL)'!H14</f>
        <v>24.924937698410048</v>
      </c>
      <c r="F14" s="34">
        <f>'SEKTÖR (U S D)'!L14</f>
        <v>15.50654947540329</v>
      </c>
      <c r="G14" s="34">
        <f>'SEKTÖR (TL)'!L14</f>
        <v>21.197131754850155</v>
      </c>
    </row>
    <row r="15" spans="1:7" ht="14.25">
      <c r="A15" s="45" t="s">
        <v>8</v>
      </c>
      <c r="B15" s="34">
        <f>'SEKTÖR (U S D)'!D15</f>
        <v>15.268492125407354</v>
      </c>
      <c r="C15" s="34">
        <f>'SEKTÖR (TL)'!D15</f>
        <v>38.85053998008442</v>
      </c>
      <c r="D15" s="34">
        <f>'SEKTÖR (U S D)'!H15</f>
        <v>-7.259735134372199</v>
      </c>
      <c r="E15" s="34">
        <f>'SEKTÖR (TL)'!H15</f>
        <v>-0.7592779088697307</v>
      </c>
      <c r="F15" s="34">
        <f>'SEKTÖR (U S D)'!L15</f>
        <v>-15.373312646453478</v>
      </c>
      <c r="G15" s="34">
        <f>'SEKTÖR (TL)'!L15</f>
        <v>-11.204067442527352</v>
      </c>
    </row>
    <row r="16" spans="1:7" ht="14.25">
      <c r="A16" s="45" t="s">
        <v>147</v>
      </c>
      <c r="B16" s="34">
        <f>'SEKTÖR (U S D)'!D16</f>
        <v>-39.361142661476904</v>
      </c>
      <c r="C16" s="34">
        <f>'SEKTÖR (TL)'!D16</f>
        <v>-26.955424418418616</v>
      </c>
      <c r="D16" s="34">
        <f>'SEKTÖR (U S D)'!H16</f>
        <v>-2.01758058722352</v>
      </c>
      <c r="E16" s="34">
        <f>'SEKTÖR (TL)'!H16</f>
        <v>4.850315759275507</v>
      </c>
      <c r="F16" s="34">
        <f>'SEKTÖR (U S D)'!L16</f>
        <v>-4.034837941439545</v>
      </c>
      <c r="G16" s="34">
        <f>'SEKTÖR (TL)'!L16</f>
        <v>0.6930121513465899</v>
      </c>
    </row>
    <row r="17" spans="1:7" ht="14.25">
      <c r="A17" s="93" t="s">
        <v>153</v>
      </c>
      <c r="B17" s="34">
        <f>'SEKTÖR (U S D)'!D17</f>
        <v>86.75519054344115</v>
      </c>
      <c r="C17" s="34">
        <f>'SEKTÖR (TL)'!D17</f>
        <v>124.96224747026656</v>
      </c>
      <c r="D17" s="34">
        <f>'SEKTÖR (U S D)'!H17</f>
        <v>41.8969758898711</v>
      </c>
      <c r="E17" s="34">
        <f>'SEKTÖR (TL)'!H17</f>
        <v>51.84298179719443</v>
      </c>
      <c r="F17" s="34">
        <f>'SEKTÖR (U S D)'!L17</f>
        <v>32.434322633495526</v>
      </c>
      <c r="G17" s="34">
        <f>'SEKTÖR (TL)'!L17</f>
        <v>38.95887395107429</v>
      </c>
    </row>
    <row r="18" spans="1:7" s="65" customFormat="1" ht="15.75">
      <c r="A18" s="43" t="s">
        <v>76</v>
      </c>
      <c r="B18" s="33">
        <f>'SEKTÖR (U S D)'!D18</f>
        <v>71.79872199793056</v>
      </c>
      <c r="C18" s="33">
        <f>'SEKTÖR (TL)'!D18</f>
        <v>106.94593012762346</v>
      </c>
      <c r="D18" s="33">
        <f>'SEKTÖR (U S D)'!H18</f>
        <v>52.48951206433223</v>
      </c>
      <c r="E18" s="33">
        <f>'SEKTÖR (TL)'!H18</f>
        <v>63.177982190530045</v>
      </c>
      <c r="F18" s="33">
        <f>'SEKTÖR (U S D)'!L18</f>
        <v>46.609850522143475</v>
      </c>
      <c r="G18" s="33">
        <f>'SEKTÖR (TL)'!L18</f>
        <v>53.83277789000953</v>
      </c>
    </row>
    <row r="19" spans="1:7" ht="14.25">
      <c r="A19" s="45" t="s">
        <v>110</v>
      </c>
      <c r="B19" s="34">
        <f>'SEKTÖR (U S D)'!D19</f>
        <v>71.79872199793056</v>
      </c>
      <c r="C19" s="34">
        <f>'SEKTÖR (TL)'!D19</f>
        <v>106.94593012762346</v>
      </c>
      <c r="D19" s="34">
        <f>'SEKTÖR (U S D)'!H19</f>
        <v>52.48951206433223</v>
      </c>
      <c r="E19" s="34">
        <f>'SEKTÖR (TL)'!H19</f>
        <v>63.177982190530045</v>
      </c>
      <c r="F19" s="34">
        <f>'SEKTÖR (U S D)'!L19</f>
        <v>46.609850522143475</v>
      </c>
      <c r="G19" s="34">
        <f>'SEKTÖR (TL)'!L19</f>
        <v>53.83277789000953</v>
      </c>
    </row>
    <row r="20" spans="1:7" s="65" customFormat="1" ht="15.75">
      <c r="A20" s="43" t="s">
        <v>77</v>
      </c>
      <c r="B20" s="33">
        <f>'SEKTÖR (U S D)'!D20</f>
        <v>17.831725798429567</v>
      </c>
      <c r="C20" s="33">
        <f>'SEKTÖR (TL)'!D20</f>
        <v>41.93816933162533</v>
      </c>
      <c r="D20" s="33">
        <f>'SEKTÖR (U S D)'!H20</f>
        <v>19.280810513231344</v>
      </c>
      <c r="E20" s="33">
        <f>'SEKTÖR (TL)'!H20</f>
        <v>27.641578165641878</v>
      </c>
      <c r="F20" s="33">
        <f>'SEKTÖR (U S D)'!L20</f>
        <v>17.57511359649652</v>
      </c>
      <c r="G20" s="33">
        <f>'SEKTÖR (TL)'!L20</f>
        <v>23.36760641162173</v>
      </c>
    </row>
    <row r="21" spans="1:7" ht="15" thickBot="1">
      <c r="A21" s="45" t="s">
        <v>9</v>
      </c>
      <c r="B21" s="34">
        <f>'SEKTÖR (U S D)'!D21</f>
        <v>17.831725798429567</v>
      </c>
      <c r="C21" s="34">
        <f>'SEKTÖR (TL)'!D21</f>
        <v>41.93816933162533</v>
      </c>
      <c r="D21" s="34">
        <f>'SEKTÖR (U S D)'!H21</f>
        <v>19.280810513231344</v>
      </c>
      <c r="E21" s="34">
        <f>'SEKTÖR (TL)'!H21</f>
        <v>27.641578165641878</v>
      </c>
      <c r="F21" s="34">
        <f>'SEKTÖR (U S D)'!L21</f>
        <v>17.57511359649652</v>
      </c>
      <c r="G21" s="34">
        <f>'SEKTÖR (TL)'!L21</f>
        <v>23.36760641162173</v>
      </c>
    </row>
    <row r="22" spans="1:7" ht="18" thickBot="1" thickTop="1">
      <c r="A22" s="52" t="s">
        <v>10</v>
      </c>
      <c r="B22" s="60">
        <f>'SEKTÖR (U S D)'!D22</f>
        <v>17.130646635579</v>
      </c>
      <c r="C22" s="60">
        <f>'SEKTÖR (TL)'!D22</f>
        <v>41.093660840747525</v>
      </c>
      <c r="D22" s="60">
        <f>'SEKTÖR (U S D)'!H22</f>
        <v>23.9908697676255</v>
      </c>
      <c r="E22" s="60">
        <f>'SEKTÖR (TL)'!H22</f>
        <v>32.68178030626924</v>
      </c>
      <c r="F22" s="60">
        <f>'SEKTÖR (U S D)'!L22</f>
        <v>20.973629416706885</v>
      </c>
      <c r="G22" s="60">
        <f>'SEKTÖR (TL)'!L22</f>
        <v>26.933554589484032</v>
      </c>
    </row>
    <row r="23" spans="1:7" s="65" customFormat="1" ht="15.75">
      <c r="A23" s="43" t="s">
        <v>78</v>
      </c>
      <c r="B23" s="33">
        <f>'SEKTÖR (U S D)'!D23</f>
        <v>14.000765206750968</v>
      </c>
      <c r="C23" s="33">
        <f>'SEKTÖR (TL)'!D23</f>
        <v>37.323456872141776</v>
      </c>
      <c r="D23" s="33">
        <f>'SEKTÖR (U S D)'!H23</f>
        <v>27.285113240546377</v>
      </c>
      <c r="E23" s="33">
        <f>'SEKTÖR (TL)'!H23</f>
        <v>36.206927678560476</v>
      </c>
      <c r="F23" s="33">
        <f>'SEKTÖR (U S D)'!L23</f>
        <v>24.541637645981684</v>
      </c>
      <c r="G23" s="33">
        <f>'SEKTÖR (TL)'!L23</f>
        <v>30.67734544316105</v>
      </c>
    </row>
    <row r="24" spans="1:7" ht="14.25">
      <c r="A24" s="45" t="s">
        <v>11</v>
      </c>
      <c r="B24" s="34">
        <f>'SEKTÖR (U S D)'!D24</f>
        <v>14.262019116754656</v>
      </c>
      <c r="C24" s="34">
        <f>'SEKTÖR (TL)'!D24</f>
        <v>37.63815905837717</v>
      </c>
      <c r="D24" s="34">
        <f>'SEKTÖR (U S D)'!H24</f>
        <v>27.714482426875854</v>
      </c>
      <c r="E24" s="34">
        <f>'SEKTÖR (TL)'!H24</f>
        <v>36.66639270334512</v>
      </c>
      <c r="F24" s="34">
        <f>'SEKTÖR (U S D)'!L24</f>
        <v>24.31397031367747</v>
      </c>
      <c r="G24" s="34">
        <f>'SEKTÖR (TL)'!L24</f>
        <v>30.43846177989809</v>
      </c>
    </row>
    <row r="25" spans="1:7" ht="14.25">
      <c r="A25" s="45" t="s">
        <v>12</v>
      </c>
      <c r="B25" s="34">
        <f>'SEKTÖR (U S D)'!D25</f>
        <v>-4.087216833788348</v>
      </c>
      <c r="C25" s="34">
        <f>'SEKTÖR (TL)'!D25</f>
        <v>15.534969600645976</v>
      </c>
      <c r="D25" s="34">
        <f>'SEKTÖR (U S D)'!H25</f>
        <v>21.117856141447604</v>
      </c>
      <c r="E25" s="34">
        <f>'SEKTÖR (TL)'!H25</f>
        <v>29.60738810723183</v>
      </c>
      <c r="F25" s="34">
        <f>'SEKTÖR (U S D)'!L25</f>
        <v>21.490382642700247</v>
      </c>
      <c r="G25" s="34">
        <f>'SEKTÖR (TL)'!L25</f>
        <v>27.475766343708386</v>
      </c>
    </row>
    <row r="26" spans="1:7" ht="14.25">
      <c r="A26" s="45" t="s">
        <v>13</v>
      </c>
      <c r="B26" s="34">
        <f>'SEKTÖR (U S D)'!D26</f>
        <v>32.406003628806886</v>
      </c>
      <c r="C26" s="34">
        <f>'SEKTÖR (TL)'!D26</f>
        <v>59.49410599093393</v>
      </c>
      <c r="D26" s="34">
        <f>'SEKTÖR (U S D)'!H26</f>
        <v>31.276147044492507</v>
      </c>
      <c r="E26" s="34">
        <f>'SEKTÖR (TL)'!H26</f>
        <v>40.477705610536404</v>
      </c>
      <c r="F26" s="34">
        <f>'SEKTÖR (U S D)'!L26</f>
        <v>28.761600840998835</v>
      </c>
      <c r="G26" s="34">
        <f>'SEKTÖR (TL)'!L26</f>
        <v>35.10521068257785</v>
      </c>
    </row>
    <row r="27" spans="1:7" s="65" customFormat="1" ht="15.75">
      <c r="A27" s="43" t="s">
        <v>79</v>
      </c>
      <c r="B27" s="33">
        <f>'SEKTÖR (U S D)'!D27</f>
        <v>35.631109535258524</v>
      </c>
      <c r="C27" s="33">
        <f>'SEKTÖR (TL)'!D27</f>
        <v>63.37901580754342</v>
      </c>
      <c r="D27" s="33">
        <f>'SEKTÖR (U S D)'!H27</f>
        <v>37.97508252272437</v>
      </c>
      <c r="E27" s="33">
        <f>'SEKTÖR (TL)'!H27</f>
        <v>47.64619057297279</v>
      </c>
      <c r="F27" s="33">
        <f>'SEKTÖR (U S D)'!L27</f>
        <v>36.79540608201863</v>
      </c>
      <c r="G27" s="33">
        <f>'SEKTÖR (TL)'!L27</f>
        <v>43.5348119191382</v>
      </c>
    </row>
    <row r="28" spans="1:7" ht="14.25">
      <c r="A28" s="45" t="s">
        <v>14</v>
      </c>
      <c r="B28" s="34">
        <f>'SEKTÖR (U S D)'!D28</f>
        <v>35.631109535258524</v>
      </c>
      <c r="C28" s="34">
        <f>'SEKTÖR (TL)'!D28</f>
        <v>63.37901580754342</v>
      </c>
      <c r="D28" s="34">
        <f>'SEKTÖR (U S D)'!H28</f>
        <v>37.97508252272437</v>
      </c>
      <c r="E28" s="34">
        <f>'SEKTÖR (TL)'!H28</f>
        <v>47.64619057297279</v>
      </c>
      <c r="F28" s="34">
        <f>'SEKTÖR (U S D)'!L28</f>
        <v>36.79540608201863</v>
      </c>
      <c r="G28" s="34">
        <f>'SEKTÖR (TL)'!L28</f>
        <v>43.5348119191382</v>
      </c>
    </row>
    <row r="29" spans="1:7" s="65" customFormat="1" ht="15.75">
      <c r="A29" s="43" t="s">
        <v>80</v>
      </c>
      <c r="B29" s="33">
        <f>'SEKTÖR (U S D)'!D29</f>
        <v>14.504148606947801</v>
      </c>
      <c r="C29" s="33">
        <f>'SEKTÖR (TL)'!D29</f>
        <v>37.92982428135797</v>
      </c>
      <c r="D29" s="33">
        <f>'SEKTÖR (U S D)'!H29</f>
        <v>21.161037973836137</v>
      </c>
      <c r="E29" s="33">
        <f>'SEKTÖR (TL)'!H29</f>
        <v>29.653596690242303</v>
      </c>
      <c r="F29" s="33">
        <f>'SEKTÖR (U S D)'!L29</f>
        <v>17.868767200804434</v>
      </c>
      <c r="G29" s="33">
        <f>'SEKTÖR (TL)'!L29</f>
        <v>23.675727247481078</v>
      </c>
    </row>
    <row r="30" spans="1:7" ht="14.25">
      <c r="A30" s="45" t="s">
        <v>15</v>
      </c>
      <c r="B30" s="34">
        <f>'SEKTÖR (U S D)'!D30</f>
        <v>-1.824326633074664</v>
      </c>
      <c r="C30" s="34">
        <f>'SEKTÖR (TL)'!D30</f>
        <v>18.26081011865063</v>
      </c>
      <c r="D30" s="34">
        <f>'SEKTÖR (U S D)'!H30</f>
        <v>16.734295523841112</v>
      </c>
      <c r="E30" s="34">
        <f>'SEKTÖR (TL)'!H30</f>
        <v>24.916569921066138</v>
      </c>
      <c r="F30" s="34">
        <f>'SEKTÖR (U S D)'!L30</f>
        <v>14.207085728473468</v>
      </c>
      <c r="G30" s="34">
        <f>'SEKTÖR (TL)'!L30</f>
        <v>19.83364821506317</v>
      </c>
    </row>
    <row r="31" spans="1:7" ht="14.25">
      <c r="A31" s="45" t="s">
        <v>122</v>
      </c>
      <c r="B31" s="34">
        <f>'SEKTÖR (U S D)'!D31</f>
        <v>12.305484517585546</v>
      </c>
      <c r="C31" s="34">
        <f>'SEKTÖR (TL)'!D31</f>
        <v>35.28134948643631</v>
      </c>
      <c r="D31" s="34">
        <f>'SEKTÖR (U S D)'!H31</f>
        <v>20.402046946076123</v>
      </c>
      <c r="E31" s="34">
        <f>'SEKTÖR (TL)'!H31</f>
        <v>28.841405591103964</v>
      </c>
      <c r="F31" s="34">
        <f>'SEKTÖR (U S D)'!L31</f>
        <v>16.518922786588714</v>
      </c>
      <c r="G31" s="34">
        <f>'SEKTÖR (TL)'!L31</f>
        <v>22.25938097048413</v>
      </c>
    </row>
    <row r="32" spans="1:7" ht="14.25">
      <c r="A32" s="45" t="s">
        <v>123</v>
      </c>
      <c r="B32" s="34">
        <f>'SEKTÖR (U S D)'!D32</f>
        <v>137.2235812434934</v>
      </c>
      <c r="C32" s="34">
        <f>'SEKTÖR (TL)'!D32</f>
        <v>185.7556453140085</v>
      </c>
      <c r="D32" s="34">
        <f>'SEKTÖR (U S D)'!H32</f>
        <v>20.435123845291344</v>
      </c>
      <c r="E32" s="34">
        <f>'SEKTÖR (TL)'!H32</f>
        <v>28.876800954352177</v>
      </c>
      <c r="F32" s="34">
        <f>'SEKTÖR (U S D)'!L32</f>
        <v>-2.979633382658159</v>
      </c>
      <c r="G32" s="34">
        <f>'SEKTÖR (TL)'!L32</f>
        <v>1.8002027523971236</v>
      </c>
    </row>
    <row r="33" spans="1:7" ht="14.25">
      <c r="A33" s="45" t="s">
        <v>32</v>
      </c>
      <c r="B33" s="34">
        <f>'SEKTÖR (U S D)'!D33</f>
        <v>16.92918367207869</v>
      </c>
      <c r="C33" s="34">
        <f>'SEKTÖR (TL)'!D33</f>
        <v>40.85098185057239</v>
      </c>
      <c r="D33" s="34">
        <f>'SEKTÖR (U S D)'!H33</f>
        <v>12.751553897770517</v>
      </c>
      <c r="E33" s="34">
        <f>'SEKTÖR (TL)'!H33</f>
        <v>20.6546653918271</v>
      </c>
      <c r="F33" s="34">
        <f>'SEKTÖR (U S D)'!L33</f>
        <v>10.85307943263914</v>
      </c>
      <c r="G33" s="34">
        <f>'SEKTÖR (TL)'!L33</f>
        <v>16.31440238191331</v>
      </c>
    </row>
    <row r="34" spans="1:7" ht="14.25">
      <c r="A34" s="45" t="s">
        <v>31</v>
      </c>
      <c r="B34" s="34">
        <f>'SEKTÖR (U S D)'!D34</f>
        <v>30.606702788919332</v>
      </c>
      <c r="C34" s="34">
        <f>'SEKTÖR (TL)'!D34</f>
        <v>57.32669763329531</v>
      </c>
      <c r="D34" s="34">
        <f>'SEKTÖR (U S D)'!H34</f>
        <v>34.44874858974069</v>
      </c>
      <c r="E34" s="34">
        <f>'SEKTÖR (TL)'!H34</f>
        <v>43.87268478936511</v>
      </c>
      <c r="F34" s="34">
        <f>'SEKTÖR (U S D)'!L34</f>
        <v>29.55856426651426</v>
      </c>
      <c r="G34" s="34">
        <f>'SEKTÖR (TL)'!L34</f>
        <v>35.94143756083426</v>
      </c>
    </row>
    <row r="35" spans="1:7" ht="14.25">
      <c r="A35" s="45" t="s">
        <v>16</v>
      </c>
      <c r="B35" s="34">
        <f>'SEKTÖR (U S D)'!D35</f>
        <v>21.839007342852916</v>
      </c>
      <c r="C35" s="34">
        <f>'SEKTÖR (TL)'!D35</f>
        <v>46.765275126416604</v>
      </c>
      <c r="D35" s="34">
        <f>'SEKTÖR (U S D)'!H35</f>
        <v>26.22550386723188</v>
      </c>
      <c r="E35" s="34">
        <f>'SEKTÖR (TL)'!H35</f>
        <v>35.07304694730936</v>
      </c>
      <c r="F35" s="34">
        <f>'SEKTÖR (U S D)'!L35</f>
        <v>17.818292431509757</v>
      </c>
      <c r="G35" s="34">
        <f>'SEKTÖR (TL)'!L35</f>
        <v>23.62276577220296</v>
      </c>
    </row>
    <row r="36" spans="1:7" ht="14.25">
      <c r="A36" s="45" t="s">
        <v>146</v>
      </c>
      <c r="B36" s="34">
        <f>'SEKTÖR (U S D)'!D36</f>
        <v>18.123801838399732</v>
      </c>
      <c r="C36" s="34">
        <f>'SEKTÖR (TL)'!D36</f>
        <v>42.28999935141061</v>
      </c>
      <c r="D36" s="34">
        <f>'SEKTÖR (U S D)'!H36</f>
        <v>29.31390940528422</v>
      </c>
      <c r="E36" s="34">
        <f>'SEKTÖR (TL)'!H36</f>
        <v>38.3779285556447</v>
      </c>
      <c r="F36" s="34">
        <f>'SEKTÖR (U S D)'!L36</f>
        <v>29.923574870655518</v>
      </c>
      <c r="G36" s="34">
        <f>'SEKTÖR (TL)'!L36</f>
        <v>36.32443089309934</v>
      </c>
    </row>
    <row r="37" spans="1:7" ht="14.25">
      <c r="A37" s="45" t="s">
        <v>168</v>
      </c>
      <c r="B37" s="34">
        <f>'SEKTÖR (U S D)'!D37</f>
        <v>9.729145282821268</v>
      </c>
      <c r="C37" s="34">
        <f>'SEKTÖR (TL)'!D37</f>
        <v>32.17793338960988</v>
      </c>
      <c r="D37" s="34">
        <f>'SEKTÖR (U S D)'!H37</f>
        <v>2.916191188999986</v>
      </c>
      <c r="E37" s="34">
        <f>'SEKTÖR (TL)'!H37</f>
        <v>10.129911136910989</v>
      </c>
      <c r="F37" s="34">
        <f>'SEKTÖR (U S D)'!L37</f>
        <v>2.755076775827675</v>
      </c>
      <c r="G37" s="34">
        <f>'SEKTÖR (TL)'!L37</f>
        <v>7.8174409593257295</v>
      </c>
    </row>
    <row r="38" spans="1:7" ht="14.25">
      <c r="A38" s="93" t="s">
        <v>167</v>
      </c>
      <c r="B38" s="34">
        <f>'SEKTÖR (U S D)'!D38</f>
        <v>25.856554348065607</v>
      </c>
      <c r="C38" s="34">
        <f>'SEKTÖR (TL)'!D38</f>
        <v>51.60474652734591</v>
      </c>
      <c r="D38" s="34">
        <f>'SEKTÖR (U S D)'!H38</f>
        <v>25.915294295793434</v>
      </c>
      <c r="E38" s="34">
        <f>'SEKTÖR (TL)'!H38</f>
        <v>34.74109381008535</v>
      </c>
      <c r="F38" s="34">
        <f>'SEKTÖR (U S D)'!L38</f>
        <v>27.02971037719053</v>
      </c>
      <c r="G38" s="34">
        <f>'SEKTÖR (TL)'!L38</f>
        <v>33.28799635420903</v>
      </c>
    </row>
    <row r="39" spans="1:7" ht="15" thickBot="1">
      <c r="A39" s="45" t="s">
        <v>81</v>
      </c>
      <c r="B39" s="34">
        <f>'SEKTÖR (U S D)'!D39</f>
        <v>58.332106857559374</v>
      </c>
      <c r="C39" s="34">
        <f>'SEKTÖR (TL)'!D39</f>
        <v>90.72426582485629</v>
      </c>
      <c r="D39" s="34">
        <f>'SEKTÖR (U S D)'!H39</f>
        <v>22.683010870249234</v>
      </c>
      <c r="E39" s="34">
        <f>'SEKTÖR (TL)'!H39</f>
        <v>31.282249460018303</v>
      </c>
      <c r="F39" s="34">
        <f>'SEKTÖR (U S D)'!L39</f>
        <v>17.54916392299874</v>
      </c>
      <c r="G39" s="34">
        <f>'SEKTÖR (TL)'!L39</f>
        <v>23.34037829328391</v>
      </c>
    </row>
    <row r="40" spans="1:7" ht="18" thickBot="1" thickTop="1">
      <c r="A40" s="52" t="s">
        <v>17</v>
      </c>
      <c r="B40" s="60">
        <f>'SEKTÖR (U S D)'!D40</f>
        <v>11.636002723569755</v>
      </c>
      <c r="C40" s="60">
        <f>'SEKTÖR (TL)'!D40</f>
        <v>34.474902669167335</v>
      </c>
      <c r="D40" s="60">
        <f>'SEKTÖR (U S D)'!H40</f>
        <v>6.57589624125416</v>
      </c>
      <c r="E40" s="60">
        <f>'SEKTÖR (TL)'!H40</f>
        <v>14.046136441556106</v>
      </c>
      <c r="F40" s="60">
        <f>'SEKTÖR (U S D)'!L40</f>
        <v>11.438601159900195</v>
      </c>
      <c r="G40" s="60">
        <f>'SEKTÖR (TL)'!L40</f>
        <v>16.9287706081869</v>
      </c>
    </row>
    <row r="41" spans="1:7" ht="14.25">
      <c r="A41" s="45" t="s">
        <v>84</v>
      </c>
      <c r="B41" s="34">
        <f>'SEKTÖR (U S D)'!D41</f>
        <v>11.636002723569755</v>
      </c>
      <c r="C41" s="34">
        <f>'SEKTÖR (TL)'!D41</f>
        <v>34.474902669167335</v>
      </c>
      <c r="D41" s="34">
        <f>'SEKTÖR (U S D)'!H41</f>
        <v>6.57589624125416</v>
      </c>
      <c r="E41" s="34">
        <f>'SEKTÖR (TL)'!H41</f>
        <v>14.046136441556106</v>
      </c>
      <c r="F41" s="34">
        <f>'SEKTÖR (U S D)'!L41</f>
        <v>11.438601159900195</v>
      </c>
      <c r="G41" s="34">
        <f>'SEKTÖR (TL)'!L41</f>
        <v>16.9287706081869</v>
      </c>
    </row>
    <row r="42" spans="1:7" ht="14.25">
      <c r="A42" s="137" t="s">
        <v>127</v>
      </c>
      <c r="B42" s="157"/>
      <c r="C42" s="157"/>
      <c r="D42" s="148">
        <f>'SEKTÖR (U S D)'!H42</f>
        <v>-55.748044228293516</v>
      </c>
      <c r="E42" s="148">
        <f>'SEKTÖR (TL)'!H42</f>
        <v>-52.64628528835954</v>
      </c>
      <c r="F42" s="148">
        <f>'SEKTÖR (U S D)'!L42</f>
        <v>-40.68593266615326</v>
      </c>
      <c r="G42" s="148">
        <f>'SEKTÖR (TL)'!L42</f>
        <v>-37.76374702365182</v>
      </c>
    </row>
    <row r="43" spans="1:7" s="40" customFormat="1" ht="18.75" thickBot="1">
      <c r="A43" s="47" t="s">
        <v>18</v>
      </c>
      <c r="B43" s="49">
        <f>'SEKTÖR (U S D)'!D43</f>
        <v>16.410336355220856</v>
      </c>
      <c r="C43" s="49">
        <f>'SEKTÖR (TL)'!D43</f>
        <v>40.225986860314784</v>
      </c>
      <c r="D43" s="49">
        <f>'SEKTÖR (U S D)'!H43</f>
        <v>21.707628833335885</v>
      </c>
      <c r="E43" s="49">
        <f>'SEKTÖR (TL)'!H43</f>
        <v>30.238499824428516</v>
      </c>
      <c r="F43" s="49">
        <f>'SEKTÖR (U S D)'!L43</f>
        <v>18.826238464217674</v>
      </c>
      <c r="G43" s="49">
        <f>'SEKTÖR (TL)'!L43</f>
        <v>24.680369593654596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H12" sqref="H1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159</v>
      </c>
    </row>
    <row r="5" ht="13.5" thickBot="1"/>
    <row r="6" spans="1:13" ht="24" thickBot="1" thickTop="1">
      <c r="A6" s="182" t="s">
        <v>117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28</v>
      </c>
      <c r="C7" s="170"/>
      <c r="D7" s="170"/>
      <c r="E7" s="172"/>
      <c r="F7" s="169" t="s">
        <v>160</v>
      </c>
      <c r="G7" s="170"/>
      <c r="H7" s="170"/>
      <c r="I7" s="171"/>
      <c r="J7" s="169" t="s">
        <v>116</v>
      </c>
      <c r="K7" s="170"/>
      <c r="L7" s="170"/>
      <c r="M7" s="172"/>
    </row>
    <row r="8" spans="1:13" ht="53.25" customHeight="1" thickBot="1" thickTop="1">
      <c r="A8" s="7" t="s">
        <v>45</v>
      </c>
      <c r="B8" s="80">
        <v>2010</v>
      </c>
      <c r="C8" s="81">
        <v>2011</v>
      </c>
      <c r="D8" s="82" t="s">
        <v>138</v>
      </c>
      <c r="E8" s="83" t="s">
        <v>137</v>
      </c>
      <c r="F8" s="80">
        <v>2010</v>
      </c>
      <c r="G8" s="81">
        <v>2011</v>
      </c>
      <c r="H8" s="82" t="s">
        <v>138</v>
      </c>
      <c r="I8" s="83" t="s">
        <v>137</v>
      </c>
      <c r="J8" s="80">
        <v>2010</v>
      </c>
      <c r="K8" s="81">
        <v>2011</v>
      </c>
      <c r="L8" s="82" t="s">
        <v>138</v>
      </c>
      <c r="M8" s="83" t="s">
        <v>137</v>
      </c>
    </row>
    <row r="9" spans="1:13" ht="22.5" customHeight="1" thickTop="1">
      <c r="A9" s="8" t="s">
        <v>34</v>
      </c>
      <c r="B9" s="109">
        <v>66356.244</v>
      </c>
      <c r="C9" s="12">
        <v>70306.444</v>
      </c>
      <c r="D9" s="51">
        <f aca="true" t="shared" si="0" ref="D9:D22">(C9-B9)/B9*100</f>
        <v>5.953019281802624</v>
      </c>
      <c r="E9" s="9">
        <f aca="true" t="shared" si="1" ref="E9:E22">C9/C$22*100</f>
        <v>0.6556551525620133</v>
      </c>
      <c r="F9" s="110">
        <v>759769.929</v>
      </c>
      <c r="G9" s="110">
        <v>791985.5610000001</v>
      </c>
      <c r="H9" s="111">
        <f aca="true" t="shared" si="2" ref="H9:H22">(G9-F9)/F9*100</f>
        <v>4.240182556632891</v>
      </c>
      <c r="I9" s="9">
        <f aca="true" t="shared" si="3" ref="I9:I22">G9/G$22*100</f>
        <v>0.8009778307858363</v>
      </c>
      <c r="J9" s="112">
        <v>935357.398</v>
      </c>
      <c r="K9" s="113">
        <v>1033366.2850000001</v>
      </c>
      <c r="L9" s="10">
        <f aca="true" t="shared" si="4" ref="L9:L22">(K9-J9)/J9*100</f>
        <v>10.47822866527433</v>
      </c>
      <c r="M9" s="11">
        <f aca="true" t="shared" si="5" ref="M9:M22">K9/K$22*100</f>
        <v>0.7943642586876172</v>
      </c>
    </row>
    <row r="10" spans="1:13" ht="22.5" customHeight="1">
      <c r="A10" s="8" t="s">
        <v>33</v>
      </c>
      <c r="B10" s="109">
        <v>657785.081</v>
      </c>
      <c r="C10" s="12">
        <v>915836.143</v>
      </c>
      <c r="D10" s="51">
        <f t="shared" si="0"/>
        <v>39.23030020804014</v>
      </c>
      <c r="E10" s="9">
        <f t="shared" si="1"/>
        <v>8.540791596008907</v>
      </c>
      <c r="F10" s="110">
        <v>5786814.163000001</v>
      </c>
      <c r="G10" s="110">
        <v>9307516.694</v>
      </c>
      <c r="H10" s="111">
        <f t="shared" si="2"/>
        <v>60.84008284749889</v>
      </c>
      <c r="I10" s="9">
        <f t="shared" si="3"/>
        <v>9.413195010966971</v>
      </c>
      <c r="J10" s="112">
        <v>7367960.458000001</v>
      </c>
      <c r="K10" s="113">
        <v>12196815.177000001</v>
      </c>
      <c r="L10" s="10">
        <f t="shared" si="4"/>
        <v>65.53855366795456</v>
      </c>
      <c r="M10" s="11">
        <f t="shared" si="5"/>
        <v>9.375875899054984</v>
      </c>
    </row>
    <row r="11" spans="1:13" ht="22.5" customHeight="1">
      <c r="A11" s="8" t="s">
        <v>35</v>
      </c>
      <c r="B11" s="109">
        <v>261271.744</v>
      </c>
      <c r="C11" s="12">
        <v>259315.615</v>
      </c>
      <c r="D11" s="51">
        <f t="shared" si="0"/>
        <v>-0.7486951975947369</v>
      </c>
      <c r="E11" s="9">
        <f t="shared" si="1"/>
        <v>2.418293536713893</v>
      </c>
      <c r="F11" s="110">
        <v>2492001.74</v>
      </c>
      <c r="G11" s="110">
        <v>2460435.2529999996</v>
      </c>
      <c r="H11" s="111">
        <f t="shared" si="2"/>
        <v>-1.2667120770148683</v>
      </c>
      <c r="I11" s="9">
        <f t="shared" si="3"/>
        <v>2.4883712390520967</v>
      </c>
      <c r="J11" s="112">
        <v>3634819.2379999994</v>
      </c>
      <c r="K11" s="113">
        <v>3323510.8759999997</v>
      </c>
      <c r="L11" s="10">
        <f t="shared" si="4"/>
        <v>-8.564617429814533</v>
      </c>
      <c r="M11" s="11">
        <f t="shared" si="5"/>
        <v>2.5548329683060764</v>
      </c>
    </row>
    <row r="12" spans="1:13" ht="22.5" customHeight="1">
      <c r="A12" s="8" t="s">
        <v>129</v>
      </c>
      <c r="B12" s="109">
        <v>146873.287</v>
      </c>
      <c r="C12" s="12">
        <v>136341.188</v>
      </c>
      <c r="D12" s="51">
        <f t="shared" si="0"/>
        <v>-7.1708744422666975</v>
      </c>
      <c r="E12" s="9">
        <f t="shared" si="1"/>
        <v>1.2714738128218535</v>
      </c>
      <c r="F12" s="110">
        <v>994443.409</v>
      </c>
      <c r="G12" s="110">
        <v>1294958.306</v>
      </c>
      <c r="H12" s="111">
        <f t="shared" si="2"/>
        <v>30.219406582642467</v>
      </c>
      <c r="I12" s="9">
        <f t="shared" si="3"/>
        <v>1.3096613700738682</v>
      </c>
      <c r="J12" s="112">
        <v>1311610.46</v>
      </c>
      <c r="K12" s="113">
        <v>1731382.62</v>
      </c>
      <c r="L12" s="10">
        <f t="shared" si="4"/>
        <v>32.00433152995746</v>
      </c>
      <c r="M12" s="11">
        <f t="shared" si="5"/>
        <v>1.3309399497593677</v>
      </c>
    </row>
    <row r="13" spans="1:13" ht="22.5" customHeight="1">
      <c r="A13" s="55" t="s">
        <v>36</v>
      </c>
      <c r="B13" s="109">
        <v>68683.003</v>
      </c>
      <c r="C13" s="12">
        <v>77013.14</v>
      </c>
      <c r="D13" s="51">
        <f t="shared" si="0"/>
        <v>12.128382039439952</v>
      </c>
      <c r="E13" s="9">
        <f t="shared" si="1"/>
        <v>0.7181996298373402</v>
      </c>
      <c r="F13" s="110">
        <v>891022.067</v>
      </c>
      <c r="G13" s="110">
        <v>775579.238</v>
      </c>
      <c r="H13" s="111">
        <f t="shared" si="2"/>
        <v>-12.956225583580302</v>
      </c>
      <c r="I13" s="9">
        <f t="shared" si="3"/>
        <v>0.7843852290329467</v>
      </c>
      <c r="J13" s="112">
        <v>1114669.975</v>
      </c>
      <c r="K13" s="113">
        <v>1110521.57</v>
      </c>
      <c r="L13" s="10">
        <f t="shared" si="4"/>
        <v>-0.3721644157500544</v>
      </c>
      <c r="M13" s="11">
        <f t="shared" si="5"/>
        <v>0.8536746906830416</v>
      </c>
    </row>
    <row r="14" spans="1:13" ht="22.5" customHeight="1">
      <c r="A14" s="8" t="s">
        <v>37</v>
      </c>
      <c r="B14" s="109">
        <v>770953.489</v>
      </c>
      <c r="C14" s="12">
        <v>1003106.137</v>
      </c>
      <c r="D14" s="51">
        <f t="shared" si="0"/>
        <v>30.112406430785356</v>
      </c>
      <c r="E14" s="9">
        <f t="shared" si="1"/>
        <v>9.354643328151068</v>
      </c>
      <c r="F14" s="110">
        <v>5934943.492</v>
      </c>
      <c r="G14" s="110">
        <v>8486579.399</v>
      </c>
      <c r="H14" s="111">
        <f t="shared" si="2"/>
        <v>42.99343221109814</v>
      </c>
      <c r="I14" s="9">
        <f t="shared" si="3"/>
        <v>8.582936725790617</v>
      </c>
      <c r="J14" s="112">
        <v>7832708.927999999</v>
      </c>
      <c r="K14" s="113">
        <v>11213089.479</v>
      </c>
      <c r="L14" s="10">
        <f t="shared" si="4"/>
        <v>43.15723438816902</v>
      </c>
      <c r="M14" s="11">
        <f t="shared" si="5"/>
        <v>8.619671108762518</v>
      </c>
    </row>
    <row r="15" spans="1:13" ht="22.5" customHeight="1">
      <c r="A15" s="8" t="s">
        <v>38</v>
      </c>
      <c r="B15" s="109">
        <v>412323.821</v>
      </c>
      <c r="C15" s="12">
        <v>605197.366</v>
      </c>
      <c r="D15" s="51">
        <f t="shared" si="0"/>
        <v>46.77720160145684</v>
      </c>
      <c r="E15" s="9">
        <f t="shared" si="1"/>
        <v>5.643874853560487</v>
      </c>
      <c r="F15" s="110">
        <v>3560264.837</v>
      </c>
      <c r="G15" s="110">
        <v>5119114.869</v>
      </c>
      <c r="H15" s="111">
        <f t="shared" si="2"/>
        <v>43.78466500018971</v>
      </c>
      <c r="I15" s="9">
        <f t="shared" si="3"/>
        <v>5.177237724053835</v>
      </c>
      <c r="J15" s="112">
        <v>4672411.72</v>
      </c>
      <c r="K15" s="113">
        <v>6690868.494</v>
      </c>
      <c r="L15" s="10">
        <f t="shared" si="4"/>
        <v>43.199463038758076</v>
      </c>
      <c r="M15" s="11">
        <f t="shared" si="5"/>
        <v>5.14337158891597</v>
      </c>
    </row>
    <row r="16" spans="1:13" ht="22.5" customHeight="1">
      <c r="A16" s="8" t="s">
        <v>39</v>
      </c>
      <c r="B16" s="109">
        <v>352075.051</v>
      </c>
      <c r="C16" s="12">
        <v>435848.201</v>
      </c>
      <c r="D16" s="51">
        <f t="shared" si="0"/>
        <v>23.794117124192375</v>
      </c>
      <c r="E16" s="9">
        <f t="shared" si="1"/>
        <v>4.064579325339424</v>
      </c>
      <c r="F16" s="110">
        <v>3135344.776</v>
      </c>
      <c r="G16" s="110">
        <v>4300345.232</v>
      </c>
      <c r="H16" s="111">
        <f t="shared" si="2"/>
        <v>37.15701268063668</v>
      </c>
      <c r="I16" s="9">
        <f t="shared" si="3"/>
        <v>4.349171708646306</v>
      </c>
      <c r="J16" s="112">
        <v>4377032.5879999995</v>
      </c>
      <c r="K16" s="113">
        <v>5601837.898</v>
      </c>
      <c r="L16" s="10">
        <f t="shared" si="4"/>
        <v>27.98254948701791</v>
      </c>
      <c r="M16" s="11">
        <f t="shared" si="5"/>
        <v>4.306217334285267</v>
      </c>
    </row>
    <row r="17" spans="1:13" ht="22.5" customHeight="1">
      <c r="A17" s="8" t="s">
        <v>40</v>
      </c>
      <c r="B17" s="109">
        <v>2824714.138</v>
      </c>
      <c r="C17" s="12">
        <v>3219150.039</v>
      </c>
      <c r="D17" s="51">
        <f t="shared" si="0"/>
        <v>13.963745771431407</v>
      </c>
      <c r="E17" s="9">
        <f t="shared" si="1"/>
        <v>30.02075186650822</v>
      </c>
      <c r="F17" s="110">
        <v>24459784.239000004</v>
      </c>
      <c r="G17" s="110">
        <v>27714370.585</v>
      </c>
      <c r="H17" s="111">
        <f t="shared" si="2"/>
        <v>13.30586694550931</v>
      </c>
      <c r="I17" s="9">
        <f t="shared" si="3"/>
        <v>28.02904184861533</v>
      </c>
      <c r="J17" s="112">
        <v>33129356.798</v>
      </c>
      <c r="K17" s="113">
        <v>36386999.833000004</v>
      </c>
      <c r="L17" s="10">
        <f t="shared" si="4"/>
        <v>9.833100759736652</v>
      </c>
      <c r="M17" s="11">
        <f t="shared" si="5"/>
        <v>27.97123591874056</v>
      </c>
    </row>
    <row r="18" spans="1:13" ht="22.5" customHeight="1">
      <c r="A18" s="8" t="s">
        <v>41</v>
      </c>
      <c r="B18" s="109">
        <v>1285652.377</v>
      </c>
      <c r="C18" s="12">
        <v>1326457.118</v>
      </c>
      <c r="D18" s="51">
        <f t="shared" si="0"/>
        <v>3.173854902770496</v>
      </c>
      <c r="E18" s="9">
        <f t="shared" si="1"/>
        <v>12.370109972696932</v>
      </c>
      <c r="F18" s="110">
        <v>11781462.377</v>
      </c>
      <c r="G18" s="110">
        <v>14056589.894</v>
      </c>
      <c r="H18" s="111">
        <f t="shared" si="2"/>
        <v>19.311079085067973</v>
      </c>
      <c r="I18" s="9">
        <f t="shared" si="3"/>
        <v>14.216189582201519</v>
      </c>
      <c r="J18" s="112">
        <v>15759293.174</v>
      </c>
      <c r="K18" s="113">
        <v>18496248.207999997</v>
      </c>
      <c r="L18" s="10">
        <f t="shared" si="4"/>
        <v>17.367244861688846</v>
      </c>
      <c r="M18" s="11">
        <f t="shared" si="5"/>
        <v>14.218345140077881</v>
      </c>
    </row>
    <row r="19" spans="1:13" ht="22.5" customHeight="1">
      <c r="A19" s="13" t="s">
        <v>42</v>
      </c>
      <c r="B19" s="109">
        <v>160873.178</v>
      </c>
      <c r="C19" s="12">
        <v>133787.689</v>
      </c>
      <c r="D19" s="51">
        <f t="shared" si="0"/>
        <v>-16.83654748214149</v>
      </c>
      <c r="E19" s="9">
        <f t="shared" si="1"/>
        <v>1.2476607072065</v>
      </c>
      <c r="F19" s="110">
        <v>889347.2650000001</v>
      </c>
      <c r="G19" s="110">
        <v>1034104.3790000001</v>
      </c>
      <c r="H19" s="111">
        <f t="shared" si="2"/>
        <v>16.276781826050808</v>
      </c>
      <c r="I19" s="9">
        <f t="shared" si="3"/>
        <v>1.0458456859386533</v>
      </c>
      <c r="J19" s="112">
        <v>1298385.869</v>
      </c>
      <c r="K19" s="113">
        <v>1499665.463</v>
      </c>
      <c r="L19" s="10">
        <f t="shared" si="4"/>
        <v>15.502293948641247</v>
      </c>
      <c r="M19" s="11">
        <f t="shared" si="5"/>
        <v>1.1528154741330825</v>
      </c>
    </row>
    <row r="20" spans="1:13" ht="22.5" customHeight="1">
      <c r="A20" s="8" t="s">
        <v>43</v>
      </c>
      <c r="B20" s="109">
        <v>665727.83</v>
      </c>
      <c r="C20" s="12">
        <v>801873.674</v>
      </c>
      <c r="D20" s="51">
        <f t="shared" si="0"/>
        <v>20.450676367247567</v>
      </c>
      <c r="E20" s="9">
        <f t="shared" si="1"/>
        <v>7.478014477050383</v>
      </c>
      <c r="F20" s="110">
        <v>6130294.584000001</v>
      </c>
      <c r="G20" s="110">
        <v>7576327.129</v>
      </c>
      <c r="H20" s="111">
        <f t="shared" si="2"/>
        <v>23.588304365896665</v>
      </c>
      <c r="I20" s="9">
        <f t="shared" si="3"/>
        <v>7.6623493759759365</v>
      </c>
      <c r="J20" s="112">
        <v>8259444.638</v>
      </c>
      <c r="K20" s="113">
        <v>10002799.495000001</v>
      </c>
      <c r="L20" s="10">
        <f t="shared" si="4"/>
        <v>21.107410163864827</v>
      </c>
      <c r="M20" s="11">
        <f t="shared" si="5"/>
        <v>7.68930293254782</v>
      </c>
    </row>
    <row r="21" spans="1:13" ht="22.5" customHeight="1" thickBot="1">
      <c r="A21" s="114" t="s">
        <v>44</v>
      </c>
      <c r="B21" s="115">
        <v>1538163.108</v>
      </c>
      <c r="C21" s="116">
        <v>1738849.91</v>
      </c>
      <c r="D21" s="117">
        <f t="shared" si="0"/>
        <v>13.047173018012593</v>
      </c>
      <c r="E21" s="118">
        <f t="shared" si="1"/>
        <v>16.215951741542963</v>
      </c>
      <c r="F21" s="119">
        <v>13598260.796</v>
      </c>
      <c r="G21" s="120">
        <v>15959431.954</v>
      </c>
      <c r="H21" s="121">
        <f t="shared" si="2"/>
        <v>17.363773157627264</v>
      </c>
      <c r="I21" s="118">
        <f t="shared" si="3"/>
        <v>16.140636668866087</v>
      </c>
      <c r="J21" s="122">
        <v>18488228.854000002</v>
      </c>
      <c r="K21" s="123">
        <v>20800102.542</v>
      </c>
      <c r="L21" s="124">
        <f t="shared" si="4"/>
        <v>12.50457091513022</v>
      </c>
      <c r="M21" s="125">
        <f t="shared" si="5"/>
        <v>15.989352736045817</v>
      </c>
    </row>
    <row r="22" spans="1:13" ht="24" customHeight="1" thickBot="1">
      <c r="A22" s="126" t="s">
        <v>19</v>
      </c>
      <c r="B22" s="127">
        <v>9211452.351</v>
      </c>
      <c r="C22" s="128">
        <v>10723082.664</v>
      </c>
      <c r="D22" s="129">
        <f t="shared" si="0"/>
        <v>16.410336344364822</v>
      </c>
      <c r="E22" s="130">
        <f t="shared" si="1"/>
        <v>100</v>
      </c>
      <c r="F22" s="131">
        <v>80413753.674</v>
      </c>
      <c r="G22" s="132">
        <v>98877338.493</v>
      </c>
      <c r="H22" s="129">
        <f t="shared" si="2"/>
        <v>22.96072994409885</v>
      </c>
      <c r="I22" s="130">
        <f t="shared" si="3"/>
        <v>100</v>
      </c>
      <c r="J22" s="127">
        <v>108181280.09799999</v>
      </c>
      <c r="K22" s="133">
        <v>130087207.94</v>
      </c>
      <c r="L22" s="134">
        <f t="shared" si="4"/>
        <v>20.24927771436585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5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74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1" width="13.421875" style="0" customWidth="1"/>
    <col min="12" max="14" width="13.421875" style="0" hidden="1" customWidth="1"/>
    <col min="15" max="15" width="13.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6" t="s">
        <v>60</v>
      </c>
      <c r="C4" s="66" t="s">
        <v>20</v>
      </c>
      <c r="D4" s="66" t="s">
        <v>21</v>
      </c>
      <c r="E4" s="66" t="s">
        <v>22</v>
      </c>
      <c r="F4" s="66" t="s">
        <v>23</v>
      </c>
      <c r="G4" s="66" t="s">
        <v>24</v>
      </c>
      <c r="H4" s="66" t="s">
        <v>25</v>
      </c>
      <c r="I4" s="66" t="s">
        <v>26</v>
      </c>
      <c r="J4" s="66" t="s">
        <v>128</v>
      </c>
      <c r="K4" s="66" t="s">
        <v>28</v>
      </c>
      <c r="L4" s="66" t="s">
        <v>0</v>
      </c>
      <c r="M4" s="66" t="s">
        <v>29</v>
      </c>
      <c r="N4" s="66" t="s">
        <v>30</v>
      </c>
      <c r="O4" s="35" t="s">
        <v>85</v>
      </c>
      <c r="P4" s="35" t="s">
        <v>61</v>
      </c>
    </row>
    <row r="5" spans="1:16" ht="12.75">
      <c r="A5" s="68" t="s">
        <v>87</v>
      </c>
      <c r="B5" s="29" t="s">
        <v>139</v>
      </c>
      <c r="C5" s="30">
        <v>996427.076</v>
      </c>
      <c r="D5" s="30">
        <v>1094204.391</v>
      </c>
      <c r="E5" s="30">
        <v>1253432.332</v>
      </c>
      <c r="F5" s="30">
        <v>1244649.496</v>
      </c>
      <c r="G5" s="30">
        <v>1120193.744</v>
      </c>
      <c r="H5" s="30">
        <v>1188180.606</v>
      </c>
      <c r="I5" s="30">
        <v>1267044.064</v>
      </c>
      <c r="J5" s="30">
        <v>1188395.305</v>
      </c>
      <c r="K5" s="30">
        <v>1086780.561</v>
      </c>
      <c r="L5" s="30"/>
      <c r="M5" s="30"/>
      <c r="N5" s="30"/>
      <c r="O5" s="30">
        <v>10439307.575000001</v>
      </c>
      <c r="P5" s="69">
        <f aca="true" t="shared" si="0" ref="P5:P24">O5/O$26*100</f>
        <v>10.557836337847823</v>
      </c>
    </row>
    <row r="6" spans="1:16" ht="12.75">
      <c r="A6" s="68" t="s">
        <v>88</v>
      </c>
      <c r="B6" s="29" t="s">
        <v>66</v>
      </c>
      <c r="C6" s="30">
        <v>598627.143</v>
      </c>
      <c r="D6" s="30">
        <v>522202.99</v>
      </c>
      <c r="E6" s="30">
        <v>637000.702</v>
      </c>
      <c r="F6" s="30">
        <v>619683.747</v>
      </c>
      <c r="G6" s="30">
        <v>640355.957</v>
      </c>
      <c r="H6" s="30">
        <v>664244.832</v>
      </c>
      <c r="I6" s="30">
        <v>651648.561</v>
      </c>
      <c r="J6" s="30">
        <v>692734.88</v>
      </c>
      <c r="K6" s="30">
        <v>748853.543</v>
      </c>
      <c r="L6" s="30"/>
      <c r="M6" s="30"/>
      <c r="N6" s="30"/>
      <c r="O6" s="30">
        <v>5775352.3549999995</v>
      </c>
      <c r="P6" s="69">
        <f t="shared" si="0"/>
        <v>5.840926183985339</v>
      </c>
    </row>
    <row r="7" spans="1:16" ht="12.75">
      <c r="A7" s="68" t="s">
        <v>89</v>
      </c>
      <c r="B7" s="29" t="s">
        <v>132</v>
      </c>
      <c r="C7" s="30">
        <v>569918.343</v>
      </c>
      <c r="D7" s="30">
        <v>602585.893</v>
      </c>
      <c r="E7" s="30">
        <v>639395.898</v>
      </c>
      <c r="F7" s="30">
        <v>646434.987</v>
      </c>
      <c r="G7" s="30">
        <v>611815.537</v>
      </c>
      <c r="H7" s="30">
        <v>666212.257</v>
      </c>
      <c r="I7" s="30">
        <v>738531.46</v>
      </c>
      <c r="J7" s="30">
        <v>652651.93</v>
      </c>
      <c r="K7" s="30">
        <v>623259.182</v>
      </c>
      <c r="L7" s="30"/>
      <c r="M7" s="30"/>
      <c r="N7" s="30"/>
      <c r="O7" s="30">
        <v>5750805.487</v>
      </c>
      <c r="P7" s="69">
        <f t="shared" si="0"/>
        <v>5.81610060881296</v>
      </c>
    </row>
    <row r="8" spans="1:16" ht="12.75">
      <c r="A8" s="68" t="s">
        <v>90</v>
      </c>
      <c r="B8" s="29" t="s">
        <v>62</v>
      </c>
      <c r="C8" s="30">
        <v>685527.017</v>
      </c>
      <c r="D8" s="30">
        <v>648573.763</v>
      </c>
      <c r="E8" s="30">
        <v>820871.333</v>
      </c>
      <c r="F8" s="30">
        <v>803264.654</v>
      </c>
      <c r="G8" s="30">
        <v>716357.103</v>
      </c>
      <c r="H8" s="30">
        <v>745078.9</v>
      </c>
      <c r="I8" s="30">
        <v>718395.769</v>
      </c>
      <c r="J8" s="30">
        <v>443879.582</v>
      </c>
      <c r="K8" s="30">
        <v>614988.856</v>
      </c>
      <c r="L8" s="30"/>
      <c r="M8" s="30"/>
      <c r="N8" s="30"/>
      <c r="O8" s="30">
        <v>6196936.977000001</v>
      </c>
      <c r="P8" s="69">
        <f t="shared" si="0"/>
        <v>6.267297512701502</v>
      </c>
    </row>
    <row r="9" spans="1:16" ht="12.75">
      <c r="A9" s="68" t="s">
        <v>91</v>
      </c>
      <c r="B9" s="29" t="s">
        <v>63</v>
      </c>
      <c r="C9" s="30">
        <v>529782.845</v>
      </c>
      <c r="D9" s="30">
        <v>525231.97</v>
      </c>
      <c r="E9" s="30">
        <v>616440.423</v>
      </c>
      <c r="F9" s="30">
        <v>641672.786</v>
      </c>
      <c r="G9" s="30">
        <v>616765.464</v>
      </c>
      <c r="H9" s="30">
        <v>584982.18</v>
      </c>
      <c r="I9" s="30">
        <v>608400.223</v>
      </c>
      <c r="J9" s="30">
        <v>530830.306</v>
      </c>
      <c r="K9" s="30">
        <v>562719.541</v>
      </c>
      <c r="L9" s="30"/>
      <c r="M9" s="30"/>
      <c r="N9" s="30"/>
      <c r="O9" s="30">
        <v>5216825.738</v>
      </c>
      <c r="P9" s="69">
        <f t="shared" si="0"/>
        <v>5.276058009515653</v>
      </c>
    </row>
    <row r="10" spans="1:16" ht="12.75">
      <c r="A10" s="68" t="s">
        <v>92</v>
      </c>
      <c r="B10" s="29" t="s">
        <v>140</v>
      </c>
      <c r="C10" s="30">
        <v>430483.883</v>
      </c>
      <c r="D10" s="30">
        <v>484000.197</v>
      </c>
      <c r="E10" s="30">
        <v>516379.538</v>
      </c>
      <c r="F10" s="30">
        <v>500581.739</v>
      </c>
      <c r="G10" s="30">
        <v>469442.976</v>
      </c>
      <c r="H10" s="30">
        <v>483394.953</v>
      </c>
      <c r="I10" s="30">
        <v>450969.548</v>
      </c>
      <c r="J10" s="30">
        <v>506153.02</v>
      </c>
      <c r="K10" s="30">
        <v>455027.233</v>
      </c>
      <c r="L10" s="30"/>
      <c r="M10" s="30"/>
      <c r="N10" s="30"/>
      <c r="O10" s="30">
        <v>4296433.087</v>
      </c>
      <c r="P10" s="69">
        <f t="shared" si="0"/>
        <v>4.345215144124182</v>
      </c>
    </row>
    <row r="11" spans="1:16" ht="12.75">
      <c r="A11" s="68" t="s">
        <v>93</v>
      </c>
      <c r="B11" s="29" t="s">
        <v>150</v>
      </c>
      <c r="C11" s="30">
        <v>308484.301</v>
      </c>
      <c r="D11" s="30">
        <v>365765.745</v>
      </c>
      <c r="E11" s="30">
        <v>423427.811</v>
      </c>
      <c r="F11" s="30">
        <v>407563.563</v>
      </c>
      <c r="G11" s="30">
        <v>367236.265</v>
      </c>
      <c r="H11" s="30">
        <v>321420.954</v>
      </c>
      <c r="I11" s="30">
        <v>382540.735</v>
      </c>
      <c r="J11" s="30">
        <v>335103.444</v>
      </c>
      <c r="K11" s="30">
        <v>353196.421</v>
      </c>
      <c r="L11" s="30"/>
      <c r="M11" s="30"/>
      <c r="N11" s="30"/>
      <c r="O11" s="30">
        <v>3264739.239</v>
      </c>
      <c r="P11" s="69">
        <f t="shared" si="0"/>
        <v>3.3018073587233916</v>
      </c>
    </row>
    <row r="12" spans="1:16" ht="12.75">
      <c r="A12" s="68" t="s">
        <v>94</v>
      </c>
      <c r="B12" s="29" t="s">
        <v>64</v>
      </c>
      <c r="C12" s="30">
        <v>291905.458</v>
      </c>
      <c r="D12" s="30">
        <v>338752.773</v>
      </c>
      <c r="E12" s="30">
        <v>376093.733</v>
      </c>
      <c r="F12" s="30">
        <v>359653.578</v>
      </c>
      <c r="G12" s="30">
        <v>345313.265</v>
      </c>
      <c r="H12" s="30">
        <v>378526.994</v>
      </c>
      <c r="I12" s="30">
        <v>338697.434</v>
      </c>
      <c r="J12" s="30">
        <v>325675.891</v>
      </c>
      <c r="K12" s="30">
        <v>306033.367</v>
      </c>
      <c r="L12" s="30"/>
      <c r="M12" s="30"/>
      <c r="N12" s="30"/>
      <c r="O12" s="30">
        <v>3060652.493</v>
      </c>
      <c r="P12" s="69">
        <f t="shared" si="0"/>
        <v>3.0954033949057127</v>
      </c>
    </row>
    <row r="13" spans="1:16" ht="12.75">
      <c r="A13" s="68" t="s">
        <v>95</v>
      </c>
      <c r="B13" s="29" t="s">
        <v>142</v>
      </c>
      <c r="C13" s="30">
        <v>207679.289</v>
      </c>
      <c r="D13" s="30">
        <v>99154.434</v>
      </c>
      <c r="E13" s="30">
        <v>179274.364</v>
      </c>
      <c r="F13" s="30">
        <v>231424.402</v>
      </c>
      <c r="G13" s="30">
        <v>274973.576</v>
      </c>
      <c r="H13" s="30">
        <v>227288.434</v>
      </c>
      <c r="I13" s="30">
        <v>329652.325</v>
      </c>
      <c r="J13" s="30">
        <v>225266.449</v>
      </c>
      <c r="K13" s="30">
        <v>261559.684</v>
      </c>
      <c r="L13" s="30"/>
      <c r="M13" s="30"/>
      <c r="N13" s="30"/>
      <c r="O13" s="30">
        <v>2036272.957</v>
      </c>
      <c r="P13" s="69">
        <f t="shared" si="0"/>
        <v>2.0593929688091825</v>
      </c>
    </row>
    <row r="14" spans="1:16" ht="12.75">
      <c r="A14" s="68" t="s">
        <v>96</v>
      </c>
      <c r="B14" s="29" t="s">
        <v>151</v>
      </c>
      <c r="C14" s="30">
        <v>286233.649</v>
      </c>
      <c r="D14" s="30">
        <v>329996.067</v>
      </c>
      <c r="E14" s="30">
        <v>235892.129</v>
      </c>
      <c r="F14" s="30">
        <v>288194.065</v>
      </c>
      <c r="G14" s="30">
        <v>259750.775</v>
      </c>
      <c r="H14" s="30">
        <v>315685</v>
      </c>
      <c r="I14" s="30">
        <v>310306.817</v>
      </c>
      <c r="J14" s="30">
        <v>302781.363</v>
      </c>
      <c r="K14" s="30">
        <v>256961.464</v>
      </c>
      <c r="L14" s="30"/>
      <c r="M14" s="30"/>
      <c r="N14" s="30"/>
      <c r="O14" s="30">
        <v>2585801.329</v>
      </c>
      <c r="P14" s="69">
        <f t="shared" si="0"/>
        <v>2.6151607314598535</v>
      </c>
    </row>
    <row r="15" spans="1:16" ht="12.75">
      <c r="A15" s="68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262370.419</v>
      </c>
      <c r="G15" s="30">
        <v>259401.86</v>
      </c>
      <c r="H15" s="30">
        <v>246955.568</v>
      </c>
      <c r="I15" s="30">
        <v>226821.328</v>
      </c>
      <c r="J15" s="30">
        <v>225675.826</v>
      </c>
      <c r="K15" s="30">
        <v>247425.793</v>
      </c>
      <c r="L15" s="30"/>
      <c r="M15" s="30"/>
      <c r="N15" s="30"/>
      <c r="O15" s="30">
        <v>2148718.384</v>
      </c>
      <c r="P15" s="69">
        <f t="shared" si="0"/>
        <v>2.1731151105006936</v>
      </c>
    </row>
    <row r="16" spans="1:16" ht="12.75">
      <c r="A16" s="68" t="s">
        <v>98</v>
      </c>
      <c r="B16" s="29" t="s">
        <v>154</v>
      </c>
      <c r="C16" s="30">
        <v>140561.842</v>
      </c>
      <c r="D16" s="30">
        <v>251735.911</v>
      </c>
      <c r="E16" s="30">
        <v>184521.812</v>
      </c>
      <c r="F16" s="30">
        <v>216098.234</v>
      </c>
      <c r="G16" s="30">
        <v>239807.759</v>
      </c>
      <c r="H16" s="30">
        <v>352290.449</v>
      </c>
      <c r="I16" s="30">
        <v>217519.597</v>
      </c>
      <c r="J16" s="30">
        <v>315679.546</v>
      </c>
      <c r="K16" s="30">
        <v>242127.614</v>
      </c>
      <c r="L16" s="30"/>
      <c r="M16" s="30"/>
      <c r="N16" s="30"/>
      <c r="O16" s="30">
        <v>2160342.7640000004</v>
      </c>
      <c r="P16" s="69">
        <f t="shared" si="0"/>
        <v>2.184871474674009</v>
      </c>
    </row>
    <row r="17" spans="1:16" ht="12.75">
      <c r="A17" s="68" t="s">
        <v>99</v>
      </c>
      <c r="B17" s="29" t="s">
        <v>65</v>
      </c>
      <c r="C17" s="30">
        <v>247538.596</v>
      </c>
      <c r="D17" s="30">
        <v>244617.036</v>
      </c>
      <c r="E17" s="30">
        <v>289682.816</v>
      </c>
      <c r="F17" s="30">
        <v>330786.378</v>
      </c>
      <c r="G17" s="30">
        <v>251333.867</v>
      </c>
      <c r="H17" s="30">
        <v>316762.629</v>
      </c>
      <c r="I17" s="30">
        <v>297748.347</v>
      </c>
      <c r="J17" s="30">
        <v>263268.421</v>
      </c>
      <c r="K17" s="30">
        <v>240397.146</v>
      </c>
      <c r="L17" s="30"/>
      <c r="M17" s="30"/>
      <c r="N17" s="30"/>
      <c r="O17" s="30">
        <v>2482135.236</v>
      </c>
      <c r="P17" s="69">
        <f t="shared" si="0"/>
        <v>2.5103176050537317</v>
      </c>
    </row>
    <row r="18" spans="1:16" ht="12.75">
      <c r="A18" s="68" t="s">
        <v>100</v>
      </c>
      <c r="B18" s="29" t="s">
        <v>155</v>
      </c>
      <c r="C18" s="30">
        <v>176890.119</v>
      </c>
      <c r="D18" s="30">
        <v>186571.224</v>
      </c>
      <c r="E18" s="30">
        <v>227632.779</v>
      </c>
      <c r="F18" s="30">
        <v>196117.383</v>
      </c>
      <c r="G18" s="30">
        <v>201493.691</v>
      </c>
      <c r="H18" s="30">
        <v>227204.118</v>
      </c>
      <c r="I18" s="30">
        <v>194680.528</v>
      </c>
      <c r="J18" s="30">
        <v>229942.929</v>
      </c>
      <c r="K18" s="30">
        <v>207327.947</v>
      </c>
      <c r="L18" s="30"/>
      <c r="M18" s="30"/>
      <c r="N18" s="30"/>
      <c r="O18" s="30">
        <v>1847860.7179999999</v>
      </c>
      <c r="P18" s="69">
        <f t="shared" si="0"/>
        <v>1.868841481642231</v>
      </c>
    </row>
    <row r="19" spans="1:16" ht="12.75">
      <c r="A19" s="68" t="s">
        <v>101</v>
      </c>
      <c r="B19" s="29" t="s">
        <v>152</v>
      </c>
      <c r="C19" s="30">
        <v>270940.359</v>
      </c>
      <c r="D19" s="30">
        <v>377243.883</v>
      </c>
      <c r="E19" s="30">
        <v>230892.085</v>
      </c>
      <c r="F19" s="30">
        <v>269486.969</v>
      </c>
      <c r="G19" s="30">
        <v>198759.776</v>
      </c>
      <c r="H19" s="30">
        <v>235374.419</v>
      </c>
      <c r="I19" s="30">
        <v>254050.769</v>
      </c>
      <c r="J19" s="30">
        <v>216226.329</v>
      </c>
      <c r="K19" s="30">
        <v>206186.443</v>
      </c>
      <c r="L19" s="30"/>
      <c r="M19" s="30"/>
      <c r="N19" s="30"/>
      <c r="O19" s="30">
        <v>2259161.032</v>
      </c>
      <c r="P19" s="69">
        <f t="shared" si="0"/>
        <v>2.2848117334735574</v>
      </c>
    </row>
    <row r="20" spans="1:16" ht="12.75">
      <c r="A20" s="68" t="s">
        <v>102</v>
      </c>
      <c r="B20" s="29" t="s">
        <v>125</v>
      </c>
      <c r="C20" s="30">
        <v>171852.878</v>
      </c>
      <c r="D20" s="30">
        <v>134782.925</v>
      </c>
      <c r="E20" s="30">
        <v>171598.661</v>
      </c>
      <c r="F20" s="30">
        <v>216087.414</v>
      </c>
      <c r="G20" s="30">
        <v>191424.341</v>
      </c>
      <c r="H20" s="30">
        <v>228519.733</v>
      </c>
      <c r="I20" s="30">
        <v>236258.058</v>
      </c>
      <c r="J20" s="30">
        <v>241805.454</v>
      </c>
      <c r="K20" s="30">
        <v>202707.078</v>
      </c>
      <c r="L20" s="30"/>
      <c r="M20" s="30"/>
      <c r="N20" s="30"/>
      <c r="O20" s="30">
        <v>1795036.542</v>
      </c>
      <c r="P20" s="69">
        <f t="shared" si="0"/>
        <v>1.8154175355727362</v>
      </c>
    </row>
    <row r="21" spans="1:16" ht="12.75">
      <c r="A21" s="68" t="s">
        <v>103</v>
      </c>
      <c r="B21" s="29" t="s">
        <v>67</v>
      </c>
      <c r="C21" s="30">
        <v>186218.133</v>
      </c>
      <c r="D21" s="30">
        <v>208507.614</v>
      </c>
      <c r="E21" s="30">
        <v>263262.741</v>
      </c>
      <c r="F21" s="30">
        <v>215103.308</v>
      </c>
      <c r="G21" s="30">
        <v>198758.007</v>
      </c>
      <c r="H21" s="30">
        <v>208742.223</v>
      </c>
      <c r="I21" s="30">
        <v>211579.292</v>
      </c>
      <c r="J21" s="30">
        <v>183229.35</v>
      </c>
      <c r="K21" s="30">
        <v>183955.969</v>
      </c>
      <c r="L21" s="30"/>
      <c r="M21" s="30"/>
      <c r="N21" s="30"/>
      <c r="O21" s="30">
        <v>1859356.6369999999</v>
      </c>
      <c r="P21" s="69">
        <f t="shared" si="0"/>
        <v>1.8804679262587127</v>
      </c>
    </row>
    <row r="22" spans="1:16" ht="12.75">
      <c r="A22" s="68" t="s">
        <v>104</v>
      </c>
      <c r="B22" s="29" t="s">
        <v>156</v>
      </c>
      <c r="C22" s="30">
        <v>144822.172</v>
      </c>
      <c r="D22" s="30">
        <v>124467.445</v>
      </c>
      <c r="E22" s="30">
        <v>171051.922</v>
      </c>
      <c r="F22" s="30">
        <v>165775.508</v>
      </c>
      <c r="G22" s="30">
        <v>166935.57</v>
      </c>
      <c r="H22" s="30">
        <v>178786.792</v>
      </c>
      <c r="I22" s="30">
        <v>180458.052</v>
      </c>
      <c r="J22" s="30">
        <v>191149.456</v>
      </c>
      <c r="K22" s="30">
        <v>180643.359</v>
      </c>
      <c r="L22" s="30"/>
      <c r="M22" s="30"/>
      <c r="N22" s="30"/>
      <c r="O22" s="30">
        <v>1504090.276</v>
      </c>
      <c r="P22" s="69">
        <f t="shared" si="0"/>
        <v>1.5211678415707912</v>
      </c>
    </row>
    <row r="23" spans="1:16" ht="12.75">
      <c r="A23" s="68" t="s">
        <v>105</v>
      </c>
      <c r="B23" s="29" t="s">
        <v>157</v>
      </c>
      <c r="C23" s="30">
        <v>114187.824</v>
      </c>
      <c r="D23" s="30">
        <v>121227.882</v>
      </c>
      <c r="E23" s="30">
        <v>132412.854</v>
      </c>
      <c r="F23" s="30">
        <v>144226.128</v>
      </c>
      <c r="G23" s="30">
        <v>141610.194</v>
      </c>
      <c r="H23" s="30">
        <v>124283.086</v>
      </c>
      <c r="I23" s="30">
        <v>124558.523</v>
      </c>
      <c r="J23" s="30">
        <v>182326.234</v>
      </c>
      <c r="K23" s="30">
        <v>155861.584</v>
      </c>
      <c r="L23" s="30"/>
      <c r="M23" s="30"/>
      <c r="N23" s="30"/>
      <c r="O23" s="30">
        <v>1240694.3090000001</v>
      </c>
      <c r="P23" s="69">
        <f t="shared" si="0"/>
        <v>1.2547812549455604</v>
      </c>
    </row>
    <row r="24" spans="1:16" ht="12.75">
      <c r="A24" s="68" t="s">
        <v>106</v>
      </c>
      <c r="B24" s="29" t="s">
        <v>158</v>
      </c>
      <c r="C24" s="30">
        <v>81397.504</v>
      </c>
      <c r="D24" s="30">
        <v>94709.908</v>
      </c>
      <c r="E24" s="30">
        <v>130940.218</v>
      </c>
      <c r="F24" s="30">
        <v>148988.472</v>
      </c>
      <c r="G24" s="30">
        <v>133515.216</v>
      </c>
      <c r="H24" s="30">
        <v>141632.628</v>
      </c>
      <c r="I24" s="30">
        <v>111068.342</v>
      </c>
      <c r="J24" s="30">
        <v>155610.928</v>
      </c>
      <c r="K24" s="30">
        <v>154262.158</v>
      </c>
      <c r="L24" s="30"/>
      <c r="M24" s="30"/>
      <c r="N24" s="30"/>
      <c r="O24" s="30">
        <v>1152125.374</v>
      </c>
      <c r="P24" s="69">
        <f t="shared" si="0"/>
        <v>1.1652067009218008</v>
      </c>
    </row>
    <row r="25" spans="1:16" ht="12.75">
      <c r="A25" s="27"/>
      <c r="B25" s="186" t="s">
        <v>86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67072648.50900001</v>
      </c>
      <c r="P25" s="38">
        <f>SUM(P5:P24)</f>
        <v>67.83419691549942</v>
      </c>
    </row>
    <row r="26" spans="1:16" ht="13.5" customHeight="1">
      <c r="A26" s="27"/>
      <c r="B26" s="187" t="s">
        <v>109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98877338.509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2011-10-01T09:03:13Z</dcterms:modified>
  <cp:category/>
  <cp:version/>
  <cp:contentType/>
  <cp:contentStatus/>
</cp:coreProperties>
</file>