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<sst xmlns="http://schemas.openxmlformats.org/spreadsheetml/2006/main" count="325" uniqueCount="169">
  <si>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</si>
  <si>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</si>
  <si>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</si>
  <si>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</si>
  <si>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</si>
  <si>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</si>
  <si>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</si>
  <si>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</si>
  <si>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</si>
  <si>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</si>
  <si>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</si>
  <si>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</si>
  <si>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</si>
  <si>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</si>
  <si>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</si>
  <si>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</si>
  <si>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</si>
  <si>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</si>
  <si>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</si>
  <si>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</si>
  <si>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</si>
  <si>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</si>
  <si>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</si>
  <si>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</si>
  <si>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</si>
  <si>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</si>
  <si>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</si>
  <si>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</si>
  <si>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</si>
  <si>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</si>
  <si>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</si>
  <si>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</si>
  <si>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</si>
  <si>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</si>
  <si>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</si>
  <si>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</si>
  <si>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</si>
  <si>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</si>
  <si>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</si>
  <si>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</si>
  <si>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</si>
  <si>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</si>
  <si>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</si>
  <si>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</si>
  <si>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</si>
  <si>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</si>
  <si>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</si>
  <si>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</si>
  <si>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</si>
  <si>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</si>
  <si>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</si>
  <si>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</si>
  <si>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</si>
  <si>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</si>
  <si>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</si>
  <si>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</si>
  <si>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</si>
  <si>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</si>
  <si>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</si>
  <si>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</si>
  <si>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</si>
  <si>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</si>
  <si>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</si>
  <si>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</si>
  <si>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</si>
  <si>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</si>
  <si>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</si>
  <si>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</si>
  <si>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</si>
  <si>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</si>
  <si>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</si>
  <si>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</si>
  <si>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</si>
  <si>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</si>
  <si>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</si>
  <si>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</si>
  <si>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</si>
  <si>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</si>
  <si>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</si>
  <si>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</si>
  <si>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</si>
  <si>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</si>
  <si>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</si>
  <si>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</si>
  <si>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</si>
  <si>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</si>
  <si>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</si>
  <si>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</si>
  <si>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</si>
  <si>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</si>
  <si>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</si>
  <si>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</si>
  <si>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</si>
  <si>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</si>
  <si>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</si>
  <si>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</si>
  <si>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</si>
  <si>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</si>
  <si>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</si>
  <si>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</si>
  <si>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</si>
  <si>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</si>
  <si>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</si>
  <si>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</si>
  <si>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</si>
  <si>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</si>
  <si>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</si>
  <si>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</si>
  <si>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</si>
  <si>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</si>
  <si>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</si>
  <si>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</si>
  <si>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</si>
  <si>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</si>
  <si>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</si>
  <si>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</si>
  <si>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</si>
  <si>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</si>
  <si>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</si>
  <si>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</si>
  <si>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</si>
  <si>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</si>
  <si>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</si>
  <si>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</si>
  <si>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</si>
  <si>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</si>
  <si>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</si>
  <si>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</si>
  <si>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</si>
  <si>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</si>
  <si>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</si>
  <si>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</si>
  <si>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</si>
  <si>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</si>
  <si>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</si>
  <si>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</si>
  <si>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</si>
  <si>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</si>
  <si>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</si>
  <si>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</si>
  <si>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</si>
  <si>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</si>
  <si>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</si>
  <si>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</si>
  <si>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</si>
  <si>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</si>
  <si>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</si>
  <si>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</si>
  <si>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</si>
  <si>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</si>
  <si>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</si>
  <si>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</si>
  <si>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</si>
  <si>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</si>
  <si>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</si>
  <si>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</si>
  <si>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</si>
  <si>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</si>
  <si>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NİSAN 2011 İHRACAT RAKAMLARI</t>
  </si>
  <si>
    <t>OCAK-NİSAN</t>
  </si>
  <si>
    <t>NİSAN 2011 İHRACAT RAKAMLARI - TL</t>
  </si>
  <si>
    <t>NİSAN (2011/2010)</t>
  </si>
  <si>
    <t>OCAK-NİSAN
(2011/2010)</t>
  </si>
  <si>
    <r>
      <t xml:space="preserve">Son Oniki Aylık 
</t>
    </r>
    <r>
      <rPr>
        <b/>
        <sz val="12"/>
        <color indexed="8"/>
        <rFont val="Arial"/>
        <family val="2"/>
      </rPr>
      <t>(Nisan '11/Nisan '10)</t>
    </r>
  </si>
  <si>
    <t>BİRLEŞİK DEVLETLER</t>
  </si>
  <si>
    <t>İRAN (İSLAM CUM.)</t>
  </si>
  <si>
    <t>BIRLESIK ARAP EMIRLI</t>
  </si>
  <si>
    <t>SURIYE ARAP CUM.(SUR</t>
  </si>
  <si>
    <t xml:space="preserve">MALTA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</si>
</sst>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8" borderId="0" applyNumberFormat="0" applyBorder="0" applyAlignment="0" applyProtection="0"/>
    <xf numFmtId="0" fontId="56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10" borderId="5" applyNumberFormat="0" applyAlignment="0" applyProtection="0"/>
    <xf numFmtId="0" fontId="65" fillId="7" borderId="6" applyNumberFormat="0" applyAlignment="0" applyProtection="0"/>
    <xf numFmtId="0" fontId="66" fillId="10" borderId="6" applyNumberFormat="0" applyAlignment="0" applyProtection="0"/>
    <xf numFmtId="0" fontId="67" fillId="11" borderId="7" applyNumberFormat="0" applyAlignment="0" applyProtection="0"/>
    <xf numFmtId="0" fontId="68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7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9" borderId="0" applyNumberFormat="0" applyBorder="0" applyAlignment="0" applyProtection="0"/>
    <xf numFmtId="0" fontId="57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9" xfId="0" applyNumberFormat="1" applyFont="1" applyFill="1" applyBorder="1" applyAlignment="1">
      <alignment horizontal="center"/>
    </xf>
    <xf numFmtId="49" fontId="17" fillId="12" borderId="20" xfId="0" applyNumberFormat="1" applyFont="1" applyFill="1" applyBorder="1" applyAlignment="1">
      <alignment horizontal="center"/>
    </xf>
    <xf numFmtId="0" fontId="17" fillId="12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22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22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3" fontId="19" fillId="12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1" xfId="0" applyFont="1" applyFill="1" applyBorder="1" applyAlignment="1">
      <alignment/>
    </xf>
    <xf numFmtId="3" fontId="4" fillId="6" borderId="32" xfId="0" applyNumberFormat="1" applyFont="1" applyFill="1" applyBorder="1" applyAlignment="1">
      <alignment horizontal="center"/>
    </xf>
    <xf numFmtId="2" fontId="4" fillId="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5" xfId="0" applyNumberFormat="1" applyFont="1" applyFill="1" applyBorder="1" applyAlignment="1">
      <alignment/>
    </xf>
    <xf numFmtId="4" fontId="26" fillId="4" borderId="36" xfId="0" applyNumberFormat="1" applyFont="1" applyFill="1" applyBorder="1" applyAlignment="1">
      <alignment/>
    </xf>
    <xf numFmtId="3" fontId="20" fillId="12" borderId="25" xfId="0" applyNumberFormat="1" applyFont="1" applyFill="1" applyBorder="1" applyAlignment="1">
      <alignment/>
    </xf>
    <xf numFmtId="3" fontId="21" fillId="12" borderId="25" xfId="0" applyNumberFormat="1" applyFont="1" applyFill="1" applyBorder="1" applyAlignment="1">
      <alignment/>
    </xf>
    <xf numFmtId="3" fontId="21" fillId="12" borderId="25" xfId="0" applyNumberFormat="1" applyFont="1" applyFill="1" applyBorder="1" applyAlignment="1">
      <alignment horizontal="right"/>
    </xf>
    <xf numFmtId="3" fontId="19" fillId="12" borderId="37" xfId="0" applyNumberFormat="1" applyFont="1" applyFill="1" applyBorder="1" applyAlignment="1">
      <alignment/>
    </xf>
    <xf numFmtId="3" fontId="19" fillId="12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6" borderId="39" xfId="50" applyFont="1" applyFill="1" applyBorder="1">
      <alignment/>
      <protection/>
    </xf>
    <xf numFmtId="3" fontId="4" fillId="6" borderId="40" xfId="50" applyNumberFormat="1" applyFont="1" applyFill="1" applyBorder="1" applyAlignment="1">
      <alignment horizontal="center"/>
      <protection/>
    </xf>
    <xf numFmtId="2" fontId="4" fillId="6" borderId="40" xfId="50" applyNumberFormat="1" applyFont="1" applyFill="1" applyBorder="1" applyAlignment="1">
      <alignment horizontal="center"/>
      <protection/>
    </xf>
    <xf numFmtId="2" fontId="4" fillId="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6" borderId="28" xfId="50" applyFont="1" applyFill="1" applyBorder="1">
      <alignment/>
      <protection/>
    </xf>
    <xf numFmtId="3" fontId="4" fillId="6" borderId="10" xfId="50" applyNumberFormat="1" applyFont="1" applyFill="1" applyBorder="1" applyAlignment="1">
      <alignment horizontal="center"/>
      <protection/>
    </xf>
    <xf numFmtId="2" fontId="4" fillId="6" borderId="10" xfId="50" applyNumberFormat="1" applyFont="1" applyFill="1" applyBorder="1" applyAlignment="1">
      <alignment horizontal="center"/>
      <protection/>
    </xf>
    <xf numFmtId="2" fontId="4" fillId="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19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3" xfId="50" applyFont="1" applyFill="1" applyBorder="1">
      <alignment/>
      <protection/>
    </xf>
    <xf numFmtId="3" fontId="7" fillId="20" borderId="45" xfId="50" applyNumberFormat="1" applyFont="1" applyFill="1" applyBorder="1" applyAlignment="1">
      <alignment horizontal="center"/>
      <protection/>
    </xf>
    <xf numFmtId="2" fontId="7" fillId="20" borderId="45" xfId="50" applyNumberFormat="1" applyFont="1" applyFill="1" applyBorder="1" applyAlignment="1">
      <alignment horizontal="center"/>
      <protection/>
    </xf>
    <xf numFmtId="2" fontId="7" fillId="20" borderId="54" xfId="50" applyNumberFormat="1" applyFont="1" applyFill="1" applyBorder="1" applyAlignment="1">
      <alignment horizontal="center"/>
      <protection/>
    </xf>
    <xf numFmtId="3" fontId="7" fillId="6" borderId="45" xfId="50" applyNumberFormat="1" applyFont="1" applyFill="1" applyBorder="1" applyAlignment="1">
      <alignment horizontal="center"/>
      <protection/>
    </xf>
    <xf numFmtId="3" fontId="7" fillId="6" borderId="54" xfId="50" applyNumberFormat="1" applyFont="1" applyFill="1" applyBorder="1" applyAlignment="1">
      <alignment horizontal="center"/>
      <protection/>
    </xf>
    <xf numFmtId="2" fontId="7" fillId="6" borderId="45" xfId="50" applyNumberFormat="1" applyFont="1" applyFill="1" applyBorder="1" applyAlignment="1">
      <alignment horizontal="center"/>
      <protection/>
    </xf>
    <xf numFmtId="2" fontId="7" fillId="6" borderId="54" xfId="50" applyNumberFormat="1" applyFont="1" applyFill="1" applyBorder="1" applyAlignment="1">
      <alignment horizontal="center"/>
      <protection/>
    </xf>
    <xf numFmtId="2" fontId="7" fillId="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5" xfId="0" applyNumberFormat="1" applyFont="1" applyFill="1" applyBorder="1" applyAlignment="1">
      <alignment horizontal="center"/>
    </xf>
    <xf numFmtId="2" fontId="7" fillId="20" borderId="45" xfId="0" applyNumberFormat="1" applyFont="1" applyFill="1" applyBorder="1" applyAlignment="1">
      <alignment horizontal="center"/>
    </xf>
    <xf numFmtId="2" fontId="7" fillId="20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12" borderId="51" xfId="0" applyFont="1" applyFill="1" applyBorder="1" applyAlignment="1">
      <alignment horizontal="center"/>
    </xf>
    <xf numFmtId="3" fontId="55" fillId="12" borderId="55" xfId="0" applyNumberFormat="1" applyFont="1" applyFill="1" applyBorder="1" applyAlignment="1">
      <alignment/>
    </xf>
    <xf numFmtId="3" fontId="55" fillId="12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12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7940901.965</c:v>
                </c:pt>
                <c:pt idx="1">
                  <c:v>8542410.593</c:v>
                </c:pt>
                <c:pt idx="2">
                  <c:v>9956025.595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2970331"/>
        <c:axId val="5406388"/>
      </c:lineChart>
      <c:catAx>
        <c:axId val="2297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6388"/>
        <c:crosses val="autoZero"/>
        <c:auto val="1"/>
        <c:lblOffset val="100"/>
        <c:tickLblSkip val="1"/>
        <c:noMultiLvlLbl val="0"/>
      </c:catAx>
      <c:valAx>
        <c:axId val="54063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703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99002.741</c:v>
                </c:pt>
                <c:pt idx="1">
                  <c:v>102168.915</c:v>
                </c:pt>
                <c:pt idx="2">
                  <c:v>112729.469</c:v>
                </c:pt>
              </c:numCache>
            </c:numRef>
          </c:val>
          <c:smooth val="0"/>
        </c:ser>
        <c:marker val="1"/>
        <c:axId val="42400933"/>
        <c:axId val="46064078"/>
      </c:lineChart>
      <c:catAx>
        <c:axId val="4240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64078"/>
        <c:crosses val="autoZero"/>
        <c:auto val="1"/>
        <c:lblOffset val="100"/>
        <c:tickLblSkip val="1"/>
        <c:noMultiLvlLbl val="0"/>
      </c:catAx>
      <c:valAx>
        <c:axId val="4606407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009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115506.475</c:v>
                </c:pt>
                <c:pt idx="1">
                  <c:v>135236.101</c:v>
                </c:pt>
                <c:pt idx="2">
                  <c:v>132009.668</c:v>
                </c:pt>
              </c:numCache>
            </c:numRef>
          </c:val>
          <c:smooth val="0"/>
        </c:ser>
        <c:marker val="1"/>
        <c:axId val="11923519"/>
        <c:axId val="40202808"/>
      </c:line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02808"/>
        <c:crosses val="autoZero"/>
        <c:auto val="1"/>
        <c:lblOffset val="100"/>
        <c:tickLblSkip val="1"/>
        <c:noMultiLvlLbl val="0"/>
      </c:catAx>
      <c:valAx>
        <c:axId val="4020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235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18305.836</c:v>
                </c:pt>
              </c:numCache>
            </c:numRef>
          </c:val>
          <c:smooth val="0"/>
        </c:ser>
        <c:marker val="1"/>
        <c:axId val="26280953"/>
        <c:axId val="35201986"/>
      </c:line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01986"/>
        <c:crosses val="autoZero"/>
        <c:auto val="1"/>
        <c:lblOffset val="100"/>
        <c:tickLblSkip val="1"/>
        <c:noMultiLvlLbl val="0"/>
      </c:catAx>
      <c:valAx>
        <c:axId val="35201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809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55895.374</c:v>
                </c:pt>
                <c:pt idx="2">
                  <c:v>74347.103</c:v>
                </c:pt>
              </c:numCache>
            </c:numRef>
          </c:val>
          <c:smooth val="0"/>
        </c:ser>
        <c:marker val="1"/>
        <c:axId val="48382419"/>
        <c:axId val="32788588"/>
      </c:lineChart>
      <c:catAx>
        <c:axId val="4838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88588"/>
        <c:crosses val="autoZero"/>
        <c:auto val="1"/>
        <c:lblOffset val="100"/>
        <c:tickLblSkip val="1"/>
        <c:noMultiLvlLbl val="0"/>
      </c:catAx>
      <c:valAx>
        <c:axId val="3278858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24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7349.851</c:v>
                </c:pt>
                <c:pt idx="2">
                  <c:v>11830.952</c:v>
                </c:pt>
              </c:numCache>
            </c:numRef>
          </c:val>
          <c:smooth val="0"/>
        </c:ser>
        <c:marker val="1"/>
        <c:axId val="26661837"/>
        <c:axId val="38629942"/>
      </c:lineChart>
      <c:catAx>
        <c:axId val="2666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629942"/>
        <c:crosses val="autoZero"/>
        <c:auto val="1"/>
        <c:lblOffset val="100"/>
        <c:tickLblSkip val="1"/>
        <c:noMultiLvlLbl val="0"/>
      </c:catAx>
      <c:valAx>
        <c:axId val="38629942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661837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109354.891</c:v>
                </c:pt>
                <c:pt idx="1">
                  <c:v>85472.992</c:v>
                </c:pt>
                <c:pt idx="2">
                  <c:v>104486.313</c:v>
                </c:pt>
              </c:numCache>
            </c:numRef>
          </c:val>
          <c:smooth val="0"/>
        </c:ser>
        <c:marker val="1"/>
        <c:axId val="12125159"/>
        <c:axId val="42017568"/>
      </c:lineChart>
      <c:catAx>
        <c:axId val="1212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17568"/>
        <c:crosses val="autoZero"/>
        <c:auto val="1"/>
        <c:lblOffset val="100"/>
        <c:tickLblSkip val="1"/>
        <c:noMultiLvlLbl val="0"/>
      </c:catAx>
      <c:valAx>
        <c:axId val="4201756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2515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252338.535</c:v>
                </c:pt>
                <c:pt idx="1">
                  <c:v>252309.738</c:v>
                </c:pt>
                <c:pt idx="2">
                  <c:v>277116.616</c:v>
                </c:pt>
              </c:numCache>
            </c:numRef>
          </c:val>
          <c:smooth val="0"/>
        </c:ser>
        <c:marker val="1"/>
        <c:axId val="42613793"/>
        <c:axId val="47979818"/>
      </c:lineChart>
      <c:catAx>
        <c:axId val="4261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979818"/>
        <c:crosses val="autoZero"/>
        <c:auto val="1"/>
        <c:lblOffset val="100"/>
        <c:tickLblSkip val="1"/>
        <c:noMultiLvlLbl val="0"/>
      </c:catAx>
      <c:valAx>
        <c:axId val="4797981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137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607646.669</c:v>
                </c:pt>
                <c:pt idx="1">
                  <c:v>630743.766</c:v>
                </c:pt>
                <c:pt idx="2">
                  <c:v>735321.568</c:v>
                </c:pt>
              </c:numCache>
            </c:numRef>
          </c:val>
          <c:smooth val="0"/>
        </c:ser>
        <c:marker val="1"/>
        <c:axId val="29165179"/>
        <c:axId val="61160020"/>
      </c:lineChart>
      <c:catAx>
        <c:axId val="29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60020"/>
        <c:crosses val="autoZero"/>
        <c:auto val="1"/>
        <c:lblOffset val="100"/>
        <c:tickLblSkip val="1"/>
        <c:noMultiLvlLbl val="0"/>
      </c:catAx>
      <c:valAx>
        <c:axId val="61160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17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89922.991</c:v>
                </c:pt>
                <c:pt idx="1">
                  <c:v>101902.427</c:v>
                </c:pt>
                <c:pt idx="2">
                  <c:v>112864.292</c:v>
                </c:pt>
              </c:numCache>
            </c:numRef>
          </c:val>
          <c:smooth val="0"/>
        </c:ser>
        <c:marker val="1"/>
        <c:axId val="13569269"/>
        <c:axId val="55014558"/>
      </c:lineChart>
      <c:catAx>
        <c:axId val="13569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14558"/>
        <c:crosses val="autoZero"/>
        <c:auto val="1"/>
        <c:lblOffset val="100"/>
        <c:tickLblSkip val="1"/>
        <c:noMultiLvlLbl val="0"/>
      </c:catAx>
      <c:valAx>
        <c:axId val="550145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569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101834.531</c:v>
                </c:pt>
                <c:pt idx="1">
                  <c:v>106540.113</c:v>
                </c:pt>
                <c:pt idx="2">
                  <c:v>121593.394</c:v>
                </c:pt>
              </c:numCache>
            </c:numRef>
          </c:val>
          <c:smooth val="0"/>
        </c:ser>
        <c:marker val="1"/>
        <c:axId val="25368975"/>
        <c:axId val="26994184"/>
      </c:line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94184"/>
        <c:crosses val="autoZero"/>
        <c:auto val="1"/>
        <c:lblOffset val="100"/>
        <c:tickLblSkip val="1"/>
        <c:noMultiLvlLbl val="0"/>
      </c:catAx>
      <c:valAx>
        <c:axId val="269941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3689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48657493"/>
        <c:axId val="35264254"/>
      </c:lineChart>
      <c:catAx>
        <c:axId val="4865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64254"/>
        <c:crosses val="autoZero"/>
        <c:auto val="1"/>
        <c:lblOffset val="100"/>
        <c:tickLblSkip val="1"/>
        <c:noMultiLvlLbl val="0"/>
      </c:catAx>
      <c:valAx>
        <c:axId val="35264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574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1215940.497</c:v>
                </c:pt>
                <c:pt idx="1">
                  <c:v>1187607.908</c:v>
                </c:pt>
                <c:pt idx="2">
                  <c:v>1361456.276</c:v>
                </c:pt>
              </c:numCache>
            </c:numRef>
          </c:val>
          <c:smooth val="0"/>
        </c:ser>
        <c:marker val="1"/>
        <c:axId val="41621065"/>
        <c:axId val="39045266"/>
      </c:lineChart>
      <c:catAx>
        <c:axId val="416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045266"/>
        <c:crosses val="autoZero"/>
        <c:auto val="1"/>
        <c:lblOffset val="100"/>
        <c:tickLblSkip val="1"/>
        <c:noMultiLvlLbl val="0"/>
      </c:catAx>
      <c:valAx>
        <c:axId val="3904526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210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545338.327</c:v>
                </c:pt>
                <c:pt idx="1">
                  <c:v>574219.642</c:v>
                </c:pt>
                <c:pt idx="2">
                  <c:v>717639.9</c:v>
                </c:pt>
              </c:numCache>
            </c:numRef>
          </c:val>
          <c:smooth val="0"/>
        </c:ser>
        <c:marker val="1"/>
        <c:axId val="15863075"/>
        <c:axId val="8549948"/>
      </c:lineChart>
      <c:catAx>
        <c:axId val="1586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49948"/>
        <c:crosses val="autoZero"/>
        <c:auto val="1"/>
        <c:lblOffset val="100"/>
        <c:tickLblSkip val="1"/>
        <c:noMultiLvlLbl val="0"/>
      </c:catAx>
      <c:valAx>
        <c:axId val="854994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6307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1490141.887</c:v>
                </c:pt>
                <c:pt idx="1">
                  <c:v>1633867.896</c:v>
                </c:pt>
                <c:pt idx="2">
                  <c:v>1955269.78</c:v>
                </c:pt>
              </c:numCache>
            </c:numRef>
          </c:val>
          <c:smooth val="0"/>
        </c:ser>
        <c:marker val="1"/>
        <c:axId val="9840669"/>
        <c:axId val="21457158"/>
      </c:lineChart>
      <c:catAx>
        <c:axId val="984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57158"/>
        <c:crosses val="autoZero"/>
        <c:auto val="1"/>
        <c:lblOffset val="100"/>
        <c:tickLblSkip val="1"/>
        <c:noMultiLvlLbl val="0"/>
      </c:catAx>
      <c:valAx>
        <c:axId val="2145715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066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715763.589</c:v>
                </c:pt>
                <c:pt idx="1">
                  <c:v>743573.571</c:v>
                </c:pt>
                <c:pt idx="2">
                  <c:v>921262.975</c:v>
                </c:pt>
              </c:numCache>
            </c:numRef>
          </c:val>
          <c:smooth val="0"/>
        </c:ser>
        <c:marker val="1"/>
        <c:axId val="58896695"/>
        <c:axId val="60308208"/>
      </c:lineChart>
      <c:catAx>
        <c:axId val="588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08208"/>
        <c:crosses val="autoZero"/>
        <c:auto val="1"/>
        <c:lblOffset val="100"/>
        <c:tickLblSkip val="1"/>
        <c:noMultiLvlLbl val="0"/>
      </c:catAx>
      <c:valAx>
        <c:axId val="6030820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66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1306393.198</c:v>
                </c:pt>
                <c:pt idx="1">
                  <c:v>1299877.748</c:v>
                </c:pt>
                <c:pt idx="2">
                  <c:v>1429689.044</c:v>
                </c:pt>
              </c:numCache>
            </c:numRef>
          </c:val>
          <c:smooth val="0"/>
        </c:ser>
        <c:marker val="1"/>
        <c:axId val="5902961"/>
        <c:axId val="53126650"/>
      </c:lineChart>
      <c:catAx>
        <c:axId val="590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126650"/>
        <c:crosses val="autoZero"/>
        <c:auto val="1"/>
        <c:lblOffset val="100"/>
        <c:tickLblSkip val="1"/>
        <c:noMultiLvlLbl val="0"/>
      </c:catAx>
      <c:valAx>
        <c:axId val="5312665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9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507735.993</c:v>
                </c:pt>
                <c:pt idx="1">
                  <c:v>542380.37</c:v>
                </c:pt>
                <c:pt idx="2">
                  <c:v>609948.577</c:v>
                </c:pt>
              </c:numCache>
            </c:numRef>
          </c:val>
          <c:smooth val="0"/>
        </c:ser>
        <c:marker val="1"/>
        <c:axId val="8377803"/>
        <c:axId val="8291364"/>
      </c:lineChart>
      <c:catAx>
        <c:axId val="83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91364"/>
        <c:crosses val="autoZero"/>
        <c:auto val="1"/>
        <c:lblOffset val="100"/>
        <c:tickLblSkip val="1"/>
        <c:noMultiLvlLbl val="0"/>
      </c:catAx>
      <c:valAx>
        <c:axId val="82913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780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227890.71</c:v>
                </c:pt>
                <c:pt idx="1">
                  <c:v>230851.867</c:v>
                </c:pt>
                <c:pt idx="2">
                  <c:v>279982.39</c:v>
                </c:pt>
              </c:numCache>
            </c:numRef>
          </c:val>
          <c:smooth val="0"/>
        </c:ser>
        <c:marker val="1"/>
        <c:axId val="7513413"/>
        <c:axId val="511854"/>
      </c:lineChart>
      <c:catAx>
        <c:axId val="751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1854"/>
        <c:crosses val="autoZero"/>
        <c:auto val="1"/>
        <c:lblOffset val="100"/>
        <c:tickLblSkip val="1"/>
        <c:noMultiLvlLbl val="0"/>
      </c:catAx>
      <c:valAx>
        <c:axId val="5118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1341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116237.033</c:v>
                </c:pt>
                <c:pt idx="2">
                  <c:v>149321.45</c:v>
                </c:pt>
              </c:numCache>
            </c:numRef>
          </c:val>
          <c:smooth val="0"/>
        </c:ser>
        <c:marker val="1"/>
        <c:axId val="4606687"/>
        <c:axId val="41460184"/>
      </c:lineChart>
      <c:catAx>
        <c:axId val="460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60184"/>
        <c:crosses val="autoZero"/>
        <c:auto val="1"/>
        <c:lblOffset val="100"/>
        <c:tickLblSkip val="1"/>
        <c:noMultiLvlLbl val="0"/>
      </c:catAx>
      <c:valAx>
        <c:axId val="41460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66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974235.471</c:v>
                </c:pt>
                <c:pt idx="1">
                  <c:v>1296235.331</c:v>
                </c:pt>
                <c:pt idx="2">
                  <c:v>1390584.562</c:v>
                </c:pt>
              </c:numCache>
            </c:numRef>
          </c:val>
          <c:smooth val="0"/>
        </c:ser>
        <c:marker val="1"/>
        <c:axId val="37597337"/>
        <c:axId val="2831714"/>
      </c:lineChart>
      <c:catAx>
        <c:axId val="3759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1714"/>
        <c:crosses val="autoZero"/>
        <c:auto val="1"/>
        <c:lblOffset val="100"/>
        <c:tickLblSkip val="1"/>
        <c:noMultiLvlLbl val="0"/>
      </c:catAx>
      <c:valAx>
        <c:axId val="283171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9733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marker val="1"/>
        <c:axId val="25485427"/>
        <c:axId val="28042252"/>
      </c:lineChart>
      <c:catAx>
        <c:axId val="254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42252"/>
        <c:crosses val="autoZero"/>
        <c:auto val="1"/>
        <c:lblOffset val="100"/>
        <c:tickLblSkip val="1"/>
        <c:noMultiLvlLbl val="0"/>
      </c:catAx>
      <c:valAx>
        <c:axId val="2804225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8542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9555003.076000001</c:v>
                </c:pt>
                <c:pt idx="1">
                  <c:v>10076751.072</c:v>
                </c:pt>
                <c:pt idx="2">
                  <c:v>11836255.019</c:v>
                </c:pt>
                <c:pt idx="3">
                  <c:v>11796331.689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48942831"/>
        <c:axId val="37832296"/>
      </c:lineChart>
      <c:catAx>
        <c:axId val="489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32296"/>
        <c:crosses val="autoZero"/>
        <c:auto val="1"/>
        <c:lblOffset val="100"/>
        <c:tickLblSkip val="1"/>
        <c:noMultiLvlLbl val="0"/>
      </c:catAx>
      <c:valAx>
        <c:axId val="37832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28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</c:numCache>
            </c:numRef>
          </c:val>
          <c:smooth val="0"/>
        </c:ser>
        <c:marker val="1"/>
        <c:axId val="51053677"/>
        <c:axId val="56829910"/>
      </c:lineChart>
      <c:catAx>
        <c:axId val="5105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29910"/>
        <c:crosses val="autoZero"/>
        <c:auto val="1"/>
        <c:lblOffset val="100"/>
        <c:tickLblSkip val="1"/>
        <c:noMultiLvlLbl val="0"/>
      </c:catAx>
      <c:valAx>
        <c:axId val="5682991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5367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1393775.594</c:v>
                </c:pt>
                <c:pt idx="1">
                  <c:v>1351917.331</c:v>
                </c:pt>
                <c:pt idx="2">
                  <c:v>1481219.096</c:v>
                </c:pt>
                <c:pt idx="3">
                  <c:v>1330604.246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4946345"/>
        <c:axId val="44517106"/>
      </c:lineChart>
      <c:catAx>
        <c:axId val="494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17106"/>
        <c:crosses val="autoZero"/>
        <c:auto val="1"/>
        <c:lblOffset val="100"/>
        <c:tickLblSkip val="1"/>
        <c:noMultiLvlLbl val="0"/>
      </c:catAx>
      <c:valAx>
        <c:axId val="445171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63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9555003.076000001</c:v>
                </c:pt>
                <c:pt idx="1">
                  <c:v>10076751.072</c:v>
                </c:pt>
                <c:pt idx="2">
                  <c:v>11836255.019</c:v>
                </c:pt>
                <c:pt idx="3">
                  <c:v>11796331.689</c:v>
                </c:pt>
              </c:numCache>
            </c:numRef>
          </c:val>
          <c:smooth val="0"/>
        </c:ser>
        <c:marker val="1"/>
        <c:axId val="65109635"/>
        <c:axId val="49115804"/>
      </c:lineChart>
      <c:catAx>
        <c:axId val="6510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5804"/>
        <c:crosses val="autoZero"/>
        <c:auto val="1"/>
        <c:lblOffset val="100"/>
        <c:tickLblSkip val="1"/>
        <c:noMultiLvlLbl val="0"/>
      </c:catAx>
      <c:valAx>
        <c:axId val="4911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096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43264340.856000006</c:v>
                </c:pt>
              </c:numCache>
            </c:numRef>
          </c:val>
        </c:ser>
        <c:axId val="39389053"/>
        <c:axId val="18957158"/>
      </c:barChart>
      <c:catAx>
        <c:axId val="3938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57158"/>
        <c:crosses val="autoZero"/>
        <c:auto val="1"/>
        <c:lblOffset val="100"/>
        <c:tickLblSkip val="1"/>
        <c:noMultiLvlLbl val="0"/>
      </c:catAx>
      <c:valAx>
        <c:axId val="1895715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38905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388258.711</c:v>
                </c:pt>
                <c:pt idx="1">
                  <c:v>382720.412</c:v>
                </c:pt>
                <c:pt idx="2">
                  <c:v>439896.084</c:v>
                </c:pt>
                <c:pt idx="3">
                  <c:v>380410.483</c:v>
                </c:pt>
              </c:numCache>
            </c:numRef>
          </c:val>
          <c:smooth val="0"/>
        </c:ser>
        <c:marker val="1"/>
        <c:axId val="36396695"/>
        <c:axId val="59134800"/>
      </c:lineChart>
      <c:catAx>
        <c:axId val="363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34800"/>
        <c:crosses val="autoZero"/>
        <c:auto val="1"/>
        <c:lblOffset val="100"/>
        <c:tickLblSkip val="1"/>
        <c:noMultiLvlLbl val="0"/>
      </c:catAx>
      <c:valAx>
        <c:axId val="5913480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9669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388258.711</c:v>
                </c:pt>
                <c:pt idx="1">
                  <c:v>382720.412</c:v>
                </c:pt>
                <c:pt idx="2">
                  <c:v>439896.084</c:v>
                </c:pt>
                <c:pt idx="3">
                  <c:v>380410.483</c:v>
                </c:pt>
              </c:numCache>
            </c:numRef>
          </c:val>
          <c:smooth val="0"/>
        </c:ser>
        <c:marker val="1"/>
        <c:axId val="62451153"/>
        <c:axId val="25189466"/>
      </c:lineChart>
      <c:catAx>
        <c:axId val="6245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89466"/>
        <c:crosses val="autoZero"/>
        <c:auto val="1"/>
        <c:lblOffset val="100"/>
        <c:tickLblSkip val="1"/>
        <c:noMultiLvlLbl val="0"/>
      </c:catAx>
      <c:valAx>
        <c:axId val="251894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511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86898.906</c:v>
                </c:pt>
                <c:pt idx="1">
                  <c:v>82842.901</c:v>
                </c:pt>
                <c:pt idx="2">
                  <c:v>95015.245</c:v>
                </c:pt>
              </c:numCache>
            </c:numRef>
          </c:val>
          <c:smooth val="0"/>
        </c:ser>
        <c:marker val="1"/>
        <c:axId val="25378603"/>
        <c:axId val="27080836"/>
      </c:lineChart>
      <c:catAx>
        <c:axId val="253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080836"/>
        <c:crosses val="autoZero"/>
        <c:auto val="1"/>
        <c:lblOffset val="100"/>
        <c:tickLblSkip val="1"/>
        <c:noMultiLvlLbl val="0"/>
      </c:catAx>
      <c:valAx>
        <c:axId val="270808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3786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8">
      <selection activeCell="E20" sqref="E20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120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25</v>
      </c>
      <c r="C6" s="169"/>
      <c r="D6" s="169"/>
      <c r="E6" s="171"/>
      <c r="F6" s="168" t="s">
        <v>159</v>
      </c>
      <c r="G6" s="169"/>
      <c r="H6" s="169"/>
      <c r="I6" s="170"/>
      <c r="J6" s="168" t="s">
        <v>121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143</v>
      </c>
      <c r="E7" s="83" t="s">
        <v>142</v>
      </c>
      <c r="F7" s="80">
        <v>2010</v>
      </c>
      <c r="G7" s="81">
        <v>2011</v>
      </c>
      <c r="H7" s="82" t="s">
        <v>143</v>
      </c>
      <c r="I7" s="83" t="s">
        <v>142</v>
      </c>
      <c r="J7" s="80" t="s">
        <v>116</v>
      </c>
      <c r="K7" s="81" t="s">
        <v>139</v>
      </c>
      <c r="L7" s="84" t="s">
        <v>140</v>
      </c>
      <c r="M7" s="83" t="s">
        <v>141</v>
      </c>
    </row>
    <row r="8" spans="1:13" ht="17.25" thickTop="1">
      <c r="A8" s="85" t="s">
        <v>2</v>
      </c>
      <c r="B8" s="86">
        <v>1187029.348</v>
      </c>
      <c r="C8" s="86">
        <v>1330604.246</v>
      </c>
      <c r="D8" s="87">
        <f aca="true" t="shared" si="0" ref="D8:D41">(C8-B8)/B8*100</f>
        <v>12.095311564276509</v>
      </c>
      <c r="E8" s="87">
        <f aca="true" t="shared" si="1" ref="E8:E41">C8/C$43*100</f>
        <v>11.27981376821389</v>
      </c>
      <c r="F8" s="86">
        <v>4668220.61</v>
      </c>
      <c r="G8" s="86">
        <v>5557516.267</v>
      </c>
      <c r="H8" s="87">
        <f aca="true" t="shared" si="2" ref="H8:H43">(G8-F8)/F8*100</f>
        <v>19.049992091097845</v>
      </c>
      <c r="I8" s="87">
        <f aca="true" t="shared" si="3" ref="I8:I43">G8/G$43*100</f>
        <v>12.845489280646857</v>
      </c>
      <c r="J8" s="86">
        <v>13841014.704</v>
      </c>
      <c r="K8" s="86">
        <v>15914217.901</v>
      </c>
      <c r="L8" s="87">
        <f aca="true" t="shared" si="4" ref="L8:L43">(K8-J8)/J8*100</f>
        <v>14.97869369650227</v>
      </c>
      <c r="M8" s="88">
        <f aca="true" t="shared" si="5" ref="M8:M43">K8/K$43*100</f>
        <v>13.061475283253216</v>
      </c>
    </row>
    <row r="9" spans="1:13" ht="15.75">
      <c r="A9" s="89" t="s">
        <v>79</v>
      </c>
      <c r="B9" s="90">
        <v>872855.94</v>
      </c>
      <c r="C9" s="90">
        <v>941293.426</v>
      </c>
      <c r="D9" s="91">
        <f t="shared" si="0"/>
        <v>7.840639315578243</v>
      </c>
      <c r="E9" s="91">
        <f t="shared" si="1"/>
        <v>7.979543563341389</v>
      </c>
      <c r="F9" s="90">
        <v>3456295.069</v>
      </c>
      <c r="G9" s="90">
        <v>4083004.781</v>
      </c>
      <c r="H9" s="91">
        <f t="shared" si="2"/>
        <v>18.13241345106927</v>
      </c>
      <c r="I9" s="91">
        <f t="shared" si="3"/>
        <v>9.43734424289457</v>
      </c>
      <c r="J9" s="90">
        <v>10301136.322999999</v>
      </c>
      <c r="K9" s="90">
        <v>11761988.796999998</v>
      </c>
      <c r="L9" s="91">
        <f t="shared" si="4"/>
        <v>14.181469191299426</v>
      </c>
      <c r="M9" s="92">
        <f t="shared" si="5"/>
        <v>9.653564310204848</v>
      </c>
    </row>
    <row r="10" spans="1:13" ht="14.25">
      <c r="A10" s="93" t="s">
        <v>156</v>
      </c>
      <c r="B10" s="94">
        <v>353896.521</v>
      </c>
      <c r="C10" s="94">
        <v>380410.483</v>
      </c>
      <c r="D10" s="95">
        <f t="shared" si="0"/>
        <v>7.492009790059508</v>
      </c>
      <c r="E10" s="95">
        <f t="shared" si="1"/>
        <v>3.224820164685012</v>
      </c>
      <c r="F10" s="94">
        <v>1337931.358</v>
      </c>
      <c r="G10" s="94">
        <v>1591285.69</v>
      </c>
      <c r="H10" s="95">
        <f t="shared" si="2"/>
        <v>18.93627281288372</v>
      </c>
      <c r="I10" s="95">
        <f t="shared" si="3"/>
        <v>3.6780537008442984</v>
      </c>
      <c r="J10" s="94">
        <v>3776822.1870000004</v>
      </c>
      <c r="K10" s="94">
        <v>4355552.749</v>
      </c>
      <c r="L10" s="95">
        <f t="shared" si="4"/>
        <v>15.323214420631642</v>
      </c>
      <c r="M10" s="96">
        <f t="shared" si="5"/>
        <v>3.5747873335575173</v>
      </c>
    </row>
    <row r="11" spans="1:13" ht="14.25">
      <c r="A11" s="93" t="s">
        <v>4</v>
      </c>
      <c r="B11" s="94">
        <v>181997.711</v>
      </c>
      <c r="C11" s="94">
        <v>187058.326</v>
      </c>
      <c r="D11" s="95">
        <f t="shared" si="0"/>
        <v>2.7805926636077256</v>
      </c>
      <c r="E11" s="95">
        <f t="shared" si="1"/>
        <v>1.5857330137167187</v>
      </c>
      <c r="F11" s="94">
        <v>731451.504</v>
      </c>
      <c r="G11" s="94">
        <v>889630.716</v>
      </c>
      <c r="H11" s="95">
        <f t="shared" si="2"/>
        <v>21.625386117190903</v>
      </c>
      <c r="I11" s="95">
        <f t="shared" si="3"/>
        <v>2.0562678140897273</v>
      </c>
      <c r="J11" s="94">
        <v>2031446.566</v>
      </c>
      <c r="K11" s="94">
        <v>2337505.959</v>
      </c>
      <c r="L11" s="95">
        <f t="shared" si="4"/>
        <v>15.06608138862559</v>
      </c>
      <c r="M11" s="96">
        <f t="shared" si="5"/>
        <v>1.9184905282726528</v>
      </c>
    </row>
    <row r="12" spans="1:13" ht="14.25">
      <c r="A12" s="93" t="s">
        <v>5</v>
      </c>
      <c r="B12" s="94">
        <v>84874.919</v>
      </c>
      <c r="C12" s="94">
        <v>83733.08</v>
      </c>
      <c r="D12" s="95">
        <f t="shared" si="0"/>
        <v>-1.3453196933242348</v>
      </c>
      <c r="E12" s="95">
        <f t="shared" si="1"/>
        <v>0.7098230382762172</v>
      </c>
      <c r="F12" s="94">
        <v>328030.306</v>
      </c>
      <c r="G12" s="94">
        <v>348243.081</v>
      </c>
      <c r="H12" s="95">
        <f t="shared" si="2"/>
        <v>6.161862068927261</v>
      </c>
      <c r="I12" s="95">
        <f t="shared" si="3"/>
        <v>0.8049194188791272</v>
      </c>
      <c r="J12" s="94">
        <v>1068965.699</v>
      </c>
      <c r="K12" s="94">
        <v>1139192.668</v>
      </c>
      <c r="L12" s="95">
        <f t="shared" si="4"/>
        <v>6.569618563598086</v>
      </c>
      <c r="M12" s="96">
        <f t="shared" si="5"/>
        <v>0.9349838596221748</v>
      </c>
    </row>
    <row r="13" spans="1:13" ht="14.25">
      <c r="A13" s="93" t="s">
        <v>6</v>
      </c>
      <c r="B13" s="94">
        <v>81892.902</v>
      </c>
      <c r="C13" s="94">
        <v>94367.91</v>
      </c>
      <c r="D13" s="95">
        <f t="shared" si="0"/>
        <v>15.23332022108583</v>
      </c>
      <c r="E13" s="95">
        <f t="shared" si="1"/>
        <v>0.7999767426682097</v>
      </c>
      <c r="F13" s="94">
        <v>325888.611</v>
      </c>
      <c r="G13" s="94">
        <v>408151.373</v>
      </c>
      <c r="H13" s="95">
        <f t="shared" si="2"/>
        <v>25.24260106776179</v>
      </c>
      <c r="I13" s="95">
        <f t="shared" si="3"/>
        <v>0.9433897868881933</v>
      </c>
      <c r="J13" s="94">
        <v>1117149.132</v>
      </c>
      <c r="K13" s="94">
        <v>1323950.4789999998</v>
      </c>
      <c r="L13" s="95">
        <f t="shared" si="4"/>
        <v>18.511525549840364</v>
      </c>
      <c r="M13" s="96">
        <f t="shared" si="5"/>
        <v>1.0866224507723454</v>
      </c>
    </row>
    <row r="14" spans="1:13" ht="14.25">
      <c r="A14" s="93" t="s">
        <v>7</v>
      </c>
      <c r="B14" s="94">
        <v>109472.118</v>
      </c>
      <c r="C14" s="94">
        <v>122495.192</v>
      </c>
      <c r="D14" s="95">
        <f t="shared" si="0"/>
        <v>11.896247407947284</v>
      </c>
      <c r="E14" s="95">
        <f t="shared" si="1"/>
        <v>1.0384176643170007</v>
      </c>
      <c r="F14" s="94">
        <v>410691.129</v>
      </c>
      <c r="G14" s="94">
        <v>503967.90499999997</v>
      </c>
      <c r="H14" s="95">
        <f t="shared" si="2"/>
        <v>22.71214774643938</v>
      </c>
      <c r="I14" s="95">
        <f t="shared" si="3"/>
        <v>1.1648574669781626</v>
      </c>
      <c r="J14" s="94">
        <v>1331299.773</v>
      </c>
      <c r="K14" s="94">
        <v>1642319.8469999998</v>
      </c>
      <c r="L14" s="95">
        <f t="shared" si="4"/>
        <v>23.362136786002424</v>
      </c>
      <c r="M14" s="96">
        <f t="shared" si="5"/>
        <v>1.3479217277425097</v>
      </c>
    </row>
    <row r="15" spans="1:13" ht="14.25">
      <c r="A15" s="93" t="s">
        <v>8</v>
      </c>
      <c r="B15" s="94">
        <v>16986.473</v>
      </c>
      <c r="C15" s="94">
        <v>16017.032</v>
      </c>
      <c r="D15" s="95">
        <f t="shared" si="0"/>
        <v>-5.70713531879162</v>
      </c>
      <c r="E15" s="95">
        <f t="shared" si="1"/>
        <v>0.13577976969684377</v>
      </c>
      <c r="F15" s="94">
        <v>82236.621</v>
      </c>
      <c r="G15" s="94">
        <v>62172.363999999994</v>
      </c>
      <c r="H15" s="95">
        <f t="shared" si="2"/>
        <v>-24.39820210998213</v>
      </c>
      <c r="I15" s="95">
        <f t="shared" si="3"/>
        <v>0.1437034813657118</v>
      </c>
      <c r="J15" s="94">
        <v>217649.81600000002</v>
      </c>
      <c r="K15" s="94">
        <v>169184.565</v>
      </c>
      <c r="L15" s="95">
        <f t="shared" si="4"/>
        <v>-22.26753593947445</v>
      </c>
      <c r="M15" s="96">
        <f t="shared" si="5"/>
        <v>0.13885696600375128</v>
      </c>
    </row>
    <row r="16" spans="1:13" ht="14.25">
      <c r="A16" s="93" t="s">
        <v>155</v>
      </c>
      <c r="B16" s="94">
        <v>36938.661</v>
      </c>
      <c r="C16" s="94">
        <v>47856.317</v>
      </c>
      <c r="D16" s="95">
        <f t="shared" si="0"/>
        <v>29.556176928015887</v>
      </c>
      <c r="E16" s="95">
        <f t="shared" si="1"/>
        <v>0.40568812628951173</v>
      </c>
      <c r="F16" s="94">
        <v>214151.987</v>
      </c>
      <c r="G16" s="94">
        <v>245772.57700000002</v>
      </c>
      <c r="H16" s="95">
        <f t="shared" si="2"/>
        <v>14.765489894800755</v>
      </c>
      <c r="I16" s="95">
        <f t="shared" si="3"/>
        <v>0.5680719320745544</v>
      </c>
      <c r="J16" s="94">
        <v>703238.956</v>
      </c>
      <c r="K16" s="94">
        <v>730222.5120000001</v>
      </c>
      <c r="L16" s="95">
        <f t="shared" si="4"/>
        <v>3.83703942589894</v>
      </c>
      <c r="M16" s="96">
        <f t="shared" si="5"/>
        <v>0.5993246637124248</v>
      </c>
    </row>
    <row r="17" spans="1:13" ht="14.25">
      <c r="A17" s="93" t="s">
        <v>9</v>
      </c>
      <c r="B17" s="94">
        <v>6796.635</v>
      </c>
      <c r="C17" s="94">
        <v>9355.086</v>
      </c>
      <c r="D17" s="95">
        <f t="shared" si="0"/>
        <v>37.642907115065015</v>
      </c>
      <c r="E17" s="95">
        <f t="shared" si="1"/>
        <v>0.07930504369187545</v>
      </c>
      <c r="F17" s="94">
        <v>25913.552000000003</v>
      </c>
      <c r="G17" s="94">
        <v>33781.07399999999</v>
      </c>
      <c r="H17" s="95">
        <f t="shared" si="2"/>
        <v>30.360646815226218</v>
      </c>
      <c r="I17" s="95">
        <f t="shared" si="3"/>
        <v>0.07808063946342349</v>
      </c>
      <c r="J17" s="94">
        <v>54564.199</v>
      </c>
      <c r="K17" s="94">
        <v>64060.02</v>
      </c>
      <c r="L17" s="95">
        <f t="shared" si="4"/>
        <v>17.403024646252018</v>
      </c>
      <c r="M17" s="96">
        <f t="shared" si="5"/>
        <v>0.05257678216295692</v>
      </c>
    </row>
    <row r="18" spans="1:13" ht="15.75">
      <c r="A18" s="89" t="s">
        <v>80</v>
      </c>
      <c r="B18" s="90">
        <v>76930.388</v>
      </c>
      <c r="C18" s="90">
        <v>109581.426</v>
      </c>
      <c r="D18" s="91">
        <f t="shared" si="0"/>
        <v>42.44231551256442</v>
      </c>
      <c r="E18" s="91">
        <f t="shared" si="1"/>
        <v>0.9289449371975862</v>
      </c>
      <c r="F18" s="90">
        <v>310104.63399999996</v>
      </c>
      <c r="G18" s="90">
        <v>414583.728</v>
      </c>
      <c r="H18" s="91">
        <f t="shared" si="2"/>
        <v>33.69156166818199</v>
      </c>
      <c r="I18" s="91">
        <f t="shared" si="3"/>
        <v>0.9582573542028308</v>
      </c>
      <c r="J18" s="90">
        <v>860937.929</v>
      </c>
      <c r="K18" s="90">
        <v>1066611.774</v>
      </c>
      <c r="L18" s="91">
        <f t="shared" si="4"/>
        <v>23.88950911233462</v>
      </c>
      <c r="M18" s="92">
        <f t="shared" si="5"/>
        <v>0.8754136338709079</v>
      </c>
    </row>
    <row r="19" spans="1:13" ht="14.25">
      <c r="A19" s="93" t="s">
        <v>115</v>
      </c>
      <c r="B19" s="94">
        <v>76930.388</v>
      </c>
      <c r="C19" s="94">
        <v>109581.426</v>
      </c>
      <c r="D19" s="95">
        <f t="shared" si="0"/>
        <v>42.44231551256442</v>
      </c>
      <c r="E19" s="95">
        <f t="shared" si="1"/>
        <v>0.9289449371975862</v>
      </c>
      <c r="F19" s="94">
        <v>310104.63399999996</v>
      </c>
      <c r="G19" s="94">
        <v>414583.728</v>
      </c>
      <c r="H19" s="95">
        <f t="shared" si="2"/>
        <v>33.69156166818199</v>
      </c>
      <c r="I19" s="95">
        <f t="shared" si="3"/>
        <v>0.9582573542028308</v>
      </c>
      <c r="J19" s="94">
        <v>860937.929</v>
      </c>
      <c r="K19" s="94">
        <v>1066611.774</v>
      </c>
      <c r="L19" s="95">
        <f t="shared" si="4"/>
        <v>23.88950911233462</v>
      </c>
      <c r="M19" s="96">
        <f t="shared" si="5"/>
        <v>0.8754136338709079</v>
      </c>
    </row>
    <row r="20" spans="1:13" ht="15.75">
      <c r="A20" s="89" t="s">
        <v>81</v>
      </c>
      <c r="B20" s="90">
        <v>237243.02</v>
      </c>
      <c r="C20" s="90">
        <v>279729.395</v>
      </c>
      <c r="D20" s="91">
        <f t="shared" si="0"/>
        <v>17.908377241193453</v>
      </c>
      <c r="E20" s="91">
        <f t="shared" si="1"/>
        <v>2.371325276152126</v>
      </c>
      <c r="F20" s="90">
        <v>901820.908</v>
      </c>
      <c r="G20" s="90">
        <v>1059927.757</v>
      </c>
      <c r="H20" s="91">
        <f t="shared" si="2"/>
        <v>17.531956466904173</v>
      </c>
      <c r="I20" s="91">
        <f t="shared" si="3"/>
        <v>2.449887681238085</v>
      </c>
      <c r="J20" s="90">
        <v>2678940.452</v>
      </c>
      <c r="K20" s="90">
        <v>3085617.329</v>
      </c>
      <c r="L20" s="91">
        <f t="shared" si="4"/>
        <v>15.18051200788691</v>
      </c>
      <c r="M20" s="92">
        <f t="shared" si="5"/>
        <v>2.5324973383567158</v>
      </c>
    </row>
    <row r="21" spans="1:13" ht="14.25">
      <c r="A21" s="93" t="s">
        <v>10</v>
      </c>
      <c r="B21" s="94">
        <v>237243.02</v>
      </c>
      <c r="C21" s="94">
        <v>279729.395</v>
      </c>
      <c r="D21" s="95">
        <f t="shared" si="0"/>
        <v>17.908377241193453</v>
      </c>
      <c r="E21" s="95">
        <f t="shared" si="1"/>
        <v>2.371325276152126</v>
      </c>
      <c r="F21" s="94">
        <v>901820.908</v>
      </c>
      <c r="G21" s="94">
        <v>1059927.757</v>
      </c>
      <c r="H21" s="95">
        <f t="shared" si="2"/>
        <v>17.531956466904173</v>
      </c>
      <c r="I21" s="95">
        <f t="shared" si="3"/>
        <v>2.449887681238085</v>
      </c>
      <c r="J21" s="94">
        <v>2678940.452</v>
      </c>
      <c r="K21" s="94">
        <v>3085617.329</v>
      </c>
      <c r="L21" s="95">
        <f t="shared" si="4"/>
        <v>15.18051200788691</v>
      </c>
      <c r="M21" s="96">
        <f t="shared" si="5"/>
        <v>2.5324973383567158</v>
      </c>
    </row>
    <row r="22" spans="1:13" ht="16.5">
      <c r="A22" s="97" t="s">
        <v>11</v>
      </c>
      <c r="B22" s="98">
        <v>7873943.335</v>
      </c>
      <c r="C22" s="98">
        <v>10138889.276</v>
      </c>
      <c r="D22" s="99">
        <f t="shared" si="0"/>
        <v>28.76507798744529</v>
      </c>
      <c r="E22" s="99">
        <f t="shared" si="1"/>
        <v>85.9495099265007</v>
      </c>
      <c r="F22" s="98">
        <v>29279062.875</v>
      </c>
      <c r="G22" s="98">
        <v>36535535.047</v>
      </c>
      <c r="H22" s="99">
        <f t="shared" si="2"/>
        <v>24.783826596430977</v>
      </c>
      <c r="I22" s="99">
        <f t="shared" si="3"/>
        <v>84.44722449049668</v>
      </c>
      <c r="J22" s="98">
        <v>86713209.545</v>
      </c>
      <c r="K22" s="98">
        <v>100733736.65699998</v>
      </c>
      <c r="L22" s="99">
        <f t="shared" si="4"/>
        <v>16.168848074668478</v>
      </c>
      <c r="M22" s="100">
        <f t="shared" si="5"/>
        <v>82.67646074221888</v>
      </c>
    </row>
    <row r="23" spans="1:13" ht="15.75">
      <c r="A23" s="89" t="s">
        <v>82</v>
      </c>
      <c r="B23" s="90">
        <v>759592.366</v>
      </c>
      <c r="C23" s="90">
        <v>1007038.987</v>
      </c>
      <c r="D23" s="91">
        <f t="shared" si="0"/>
        <v>32.57623852949569</v>
      </c>
      <c r="E23" s="91">
        <f t="shared" si="1"/>
        <v>8.536882596638556</v>
      </c>
      <c r="F23" s="90">
        <v>2770576.833</v>
      </c>
      <c r="G23" s="90">
        <v>3612873.21</v>
      </c>
      <c r="H23" s="91">
        <f t="shared" si="2"/>
        <v>30.401480549736476</v>
      </c>
      <c r="I23" s="91">
        <f t="shared" si="3"/>
        <v>8.350695141814365</v>
      </c>
      <c r="J23" s="90">
        <v>8220869.393000001</v>
      </c>
      <c r="K23" s="90">
        <v>9981110.449</v>
      </c>
      <c r="L23" s="91">
        <f t="shared" si="4"/>
        <v>21.411860131226852</v>
      </c>
      <c r="M23" s="92">
        <f t="shared" si="5"/>
        <v>8.191921729363902</v>
      </c>
    </row>
    <row r="24" spans="1:13" ht="14.25">
      <c r="A24" s="93" t="s">
        <v>12</v>
      </c>
      <c r="B24" s="94">
        <v>560254.602</v>
      </c>
      <c r="C24" s="94">
        <v>760239.287</v>
      </c>
      <c r="D24" s="95">
        <f t="shared" si="0"/>
        <v>35.69532214212853</v>
      </c>
      <c r="E24" s="95">
        <f t="shared" si="1"/>
        <v>6.444709313395435</v>
      </c>
      <c r="F24" s="94">
        <v>2064140.576</v>
      </c>
      <c r="G24" s="94">
        <v>2732695.753</v>
      </c>
      <c r="H24" s="95">
        <f t="shared" si="2"/>
        <v>32.38903322638817</v>
      </c>
      <c r="I24" s="95">
        <f t="shared" si="3"/>
        <v>6.316277328933402</v>
      </c>
      <c r="J24" s="94">
        <v>5940912.862000001</v>
      </c>
      <c r="K24" s="94">
        <v>7193580.015000001</v>
      </c>
      <c r="L24" s="95">
        <f t="shared" si="4"/>
        <v>21.085432190269344</v>
      </c>
      <c r="M24" s="96">
        <f t="shared" si="5"/>
        <v>5.9040769800018085</v>
      </c>
    </row>
    <row r="25" spans="1:13" ht="14.25">
      <c r="A25" s="93" t="s">
        <v>13</v>
      </c>
      <c r="B25" s="94">
        <v>99027.253</v>
      </c>
      <c r="C25" s="94">
        <v>113968.894</v>
      </c>
      <c r="D25" s="95">
        <f t="shared" si="0"/>
        <v>15.088413085638155</v>
      </c>
      <c r="E25" s="95">
        <f t="shared" si="1"/>
        <v>0.966138431884509</v>
      </c>
      <c r="F25" s="94">
        <v>346321.373</v>
      </c>
      <c r="G25" s="94">
        <v>418127.944</v>
      </c>
      <c r="H25" s="95">
        <f t="shared" si="2"/>
        <v>20.73408590927479</v>
      </c>
      <c r="I25" s="95">
        <f t="shared" si="3"/>
        <v>0.9664493569697202</v>
      </c>
      <c r="J25" s="94">
        <v>1127585.417</v>
      </c>
      <c r="K25" s="94">
        <v>1400211.178</v>
      </c>
      <c r="L25" s="95">
        <f t="shared" si="4"/>
        <v>24.177836719929857</v>
      </c>
      <c r="M25" s="96">
        <f t="shared" si="5"/>
        <v>1.1492128489476479</v>
      </c>
    </row>
    <row r="26" spans="1:13" ht="14.25">
      <c r="A26" s="93" t="s">
        <v>14</v>
      </c>
      <c r="B26" s="94">
        <v>100310.512</v>
      </c>
      <c r="C26" s="94">
        <v>132830.806</v>
      </c>
      <c r="D26" s="95">
        <f t="shared" si="0"/>
        <v>32.41962716729031</v>
      </c>
      <c r="E26" s="95">
        <f t="shared" si="1"/>
        <v>1.1260348513586123</v>
      </c>
      <c r="F26" s="94">
        <v>360114.884</v>
      </c>
      <c r="G26" s="94">
        <v>462049.512</v>
      </c>
      <c r="H26" s="95">
        <f t="shared" si="2"/>
        <v>28.306141325722034</v>
      </c>
      <c r="I26" s="95">
        <f t="shared" si="3"/>
        <v>1.06796845359987</v>
      </c>
      <c r="J26" s="94">
        <v>1152371.114</v>
      </c>
      <c r="K26" s="94">
        <v>1387319.253</v>
      </c>
      <c r="L26" s="95">
        <f t="shared" si="4"/>
        <v>20.388235712058986</v>
      </c>
      <c r="M26" s="96">
        <f t="shared" si="5"/>
        <v>1.1386318979522194</v>
      </c>
    </row>
    <row r="27" spans="1:13" ht="15.75">
      <c r="A27" s="89" t="s">
        <v>83</v>
      </c>
      <c r="B27" s="90">
        <v>1074396.944</v>
      </c>
      <c r="C27" s="90">
        <v>1611287.53</v>
      </c>
      <c r="D27" s="91">
        <f t="shared" si="0"/>
        <v>49.971343365995295</v>
      </c>
      <c r="E27" s="91">
        <f t="shared" si="1"/>
        <v>13.65922536327556</v>
      </c>
      <c r="F27" s="90">
        <v>3771905.4790000003</v>
      </c>
      <c r="G27" s="90">
        <v>5366236.227</v>
      </c>
      <c r="H27" s="91">
        <f t="shared" si="2"/>
        <v>42.26857637012382</v>
      </c>
      <c r="I27" s="91">
        <f t="shared" si="3"/>
        <v>12.40336989036965</v>
      </c>
      <c r="J27" s="90">
        <v>10928024.198</v>
      </c>
      <c r="K27" s="90">
        <v>14274814.642999997</v>
      </c>
      <c r="L27" s="91">
        <f t="shared" si="4"/>
        <v>30.625759829599495</v>
      </c>
      <c r="M27" s="92">
        <f t="shared" si="5"/>
        <v>11.715947324112584</v>
      </c>
    </row>
    <row r="28" spans="1:13" ht="15">
      <c r="A28" s="93" t="s">
        <v>15</v>
      </c>
      <c r="B28" s="94">
        <v>1074396.944</v>
      </c>
      <c r="C28" s="94">
        <v>1611287.53</v>
      </c>
      <c r="D28" s="95">
        <f t="shared" si="0"/>
        <v>49.971343365995295</v>
      </c>
      <c r="E28" s="95">
        <f t="shared" si="1"/>
        <v>13.65922536327556</v>
      </c>
      <c r="F28" s="94">
        <v>3771905.4790000003</v>
      </c>
      <c r="G28" s="101">
        <v>5366236.227</v>
      </c>
      <c r="H28" s="95">
        <f t="shared" si="2"/>
        <v>42.26857637012382</v>
      </c>
      <c r="I28" s="95">
        <f t="shared" si="3"/>
        <v>12.40336989036965</v>
      </c>
      <c r="J28" s="94">
        <v>10928024.198</v>
      </c>
      <c r="K28" s="94">
        <v>14274814.642999997</v>
      </c>
      <c r="L28" s="95">
        <f t="shared" si="4"/>
        <v>30.625759829599495</v>
      </c>
      <c r="M28" s="96">
        <f t="shared" si="5"/>
        <v>11.715947324112584</v>
      </c>
    </row>
    <row r="29" spans="1:13" ht="15.75">
      <c r="A29" s="89" t="s">
        <v>84</v>
      </c>
      <c r="B29" s="90">
        <v>6039954.024</v>
      </c>
      <c r="C29" s="90">
        <v>7520562.759</v>
      </c>
      <c r="D29" s="91">
        <f t="shared" si="0"/>
        <v>24.51357624771217</v>
      </c>
      <c r="E29" s="91">
        <f t="shared" si="1"/>
        <v>63.753401966586566</v>
      </c>
      <c r="F29" s="90">
        <v>22736580.562</v>
      </c>
      <c r="G29" s="90">
        <v>27556425.610999998</v>
      </c>
      <c r="H29" s="91">
        <f t="shared" si="2"/>
        <v>21.198636425811017</v>
      </c>
      <c r="I29" s="91">
        <f t="shared" si="3"/>
        <v>63.69315946062404</v>
      </c>
      <c r="J29" s="90">
        <v>67564315.956</v>
      </c>
      <c r="K29" s="90">
        <v>76477811.566</v>
      </c>
      <c r="L29" s="91">
        <f t="shared" si="4"/>
        <v>13.19260838192271</v>
      </c>
      <c r="M29" s="92">
        <f t="shared" si="5"/>
        <v>62.76859168956316</v>
      </c>
    </row>
    <row r="30" spans="1:13" ht="14.25">
      <c r="A30" s="93" t="s">
        <v>16</v>
      </c>
      <c r="B30" s="94">
        <v>1195372.888</v>
      </c>
      <c r="C30" s="94">
        <v>1405544.747</v>
      </c>
      <c r="D30" s="95">
        <f t="shared" si="0"/>
        <v>17.58211693688672</v>
      </c>
      <c r="E30" s="95">
        <f t="shared" si="1"/>
        <v>11.91510025367175</v>
      </c>
      <c r="F30" s="94">
        <v>4729167.276000001</v>
      </c>
      <c r="G30" s="94">
        <v>5432690.484999999</v>
      </c>
      <c r="H30" s="95">
        <f t="shared" si="2"/>
        <v>14.876259771361887</v>
      </c>
      <c r="I30" s="95">
        <f t="shared" si="3"/>
        <v>12.556970423014269</v>
      </c>
      <c r="J30" s="94">
        <v>13957971.624000002</v>
      </c>
      <c r="K30" s="94">
        <v>15334328.425999999</v>
      </c>
      <c r="L30" s="95">
        <f t="shared" si="4"/>
        <v>9.860722167062038</v>
      </c>
      <c r="M30" s="96">
        <f t="shared" si="5"/>
        <v>12.585535334972423</v>
      </c>
    </row>
    <row r="31" spans="1:13" ht="14.25">
      <c r="A31" s="93" t="s">
        <v>127</v>
      </c>
      <c r="B31" s="94">
        <v>1411140.905</v>
      </c>
      <c r="C31" s="94">
        <v>1792357.395</v>
      </c>
      <c r="D31" s="95">
        <f t="shared" si="0"/>
        <v>27.014771427095724</v>
      </c>
      <c r="E31" s="95">
        <f t="shared" si="1"/>
        <v>15.194192925851361</v>
      </c>
      <c r="F31" s="94">
        <v>5930581.788</v>
      </c>
      <c r="G31" s="94">
        <v>6870211.286</v>
      </c>
      <c r="H31" s="95">
        <f t="shared" si="2"/>
        <v>15.843799674110501</v>
      </c>
      <c r="I31" s="95">
        <f t="shared" si="3"/>
        <v>15.879616215272172</v>
      </c>
      <c r="J31" s="94">
        <v>16932843.929</v>
      </c>
      <c r="K31" s="94">
        <v>18317657.526</v>
      </c>
      <c r="L31" s="95">
        <f t="shared" si="4"/>
        <v>8.17826942010787</v>
      </c>
      <c r="M31" s="96">
        <f t="shared" si="5"/>
        <v>15.034080374626022</v>
      </c>
    </row>
    <row r="32" spans="1:13" ht="14.25">
      <c r="A32" s="93" t="s">
        <v>128</v>
      </c>
      <c r="B32" s="94">
        <v>80239.788</v>
      </c>
      <c r="C32" s="94">
        <v>232443.111</v>
      </c>
      <c r="D32" s="95">
        <f t="shared" si="0"/>
        <v>189.68559961798505</v>
      </c>
      <c r="E32" s="95">
        <f t="shared" si="1"/>
        <v>1.9704694402307428</v>
      </c>
      <c r="F32" s="94">
        <v>298826.00800000003</v>
      </c>
      <c r="G32" s="94">
        <v>533647.3450000001</v>
      </c>
      <c r="H32" s="95">
        <f t="shared" si="2"/>
        <v>78.58129169265617</v>
      </c>
      <c r="I32" s="95">
        <f t="shared" si="3"/>
        <v>1.2334577031375078</v>
      </c>
      <c r="J32" s="94">
        <v>1572746.8090000001</v>
      </c>
      <c r="K32" s="94">
        <v>1354042.8070000003</v>
      </c>
      <c r="L32" s="95">
        <f t="shared" si="4"/>
        <v>-13.905862071915978</v>
      </c>
      <c r="M32" s="96">
        <f t="shared" si="5"/>
        <v>1.111320503848699</v>
      </c>
    </row>
    <row r="33" spans="1:13" ht="14.25">
      <c r="A33" s="93" t="s">
        <v>153</v>
      </c>
      <c r="B33" s="94">
        <v>821034.879</v>
      </c>
      <c r="C33" s="94">
        <v>865583.684</v>
      </c>
      <c r="D33" s="95">
        <f t="shared" si="0"/>
        <v>5.425933311658986</v>
      </c>
      <c r="E33" s="95">
        <f t="shared" si="1"/>
        <v>7.337736059144142</v>
      </c>
      <c r="F33" s="94">
        <v>2951591.8950000005</v>
      </c>
      <c r="G33" s="94">
        <v>3240868.508</v>
      </c>
      <c r="H33" s="95">
        <f t="shared" si="2"/>
        <v>9.800698175450146</v>
      </c>
      <c r="I33" s="95">
        <f t="shared" si="3"/>
        <v>7.490853769821269</v>
      </c>
      <c r="J33" s="94">
        <v>9158875.221</v>
      </c>
      <c r="K33" s="94">
        <v>9901751.627</v>
      </c>
      <c r="L33" s="95">
        <f t="shared" si="4"/>
        <v>8.111000402065631</v>
      </c>
      <c r="M33" s="96">
        <f t="shared" si="5"/>
        <v>8.12678856991433</v>
      </c>
    </row>
    <row r="34" spans="1:13" ht="14.25">
      <c r="A34" s="93" t="s">
        <v>33</v>
      </c>
      <c r="B34" s="94">
        <v>553690.871</v>
      </c>
      <c r="C34" s="94">
        <v>716674.231</v>
      </c>
      <c r="D34" s="95">
        <f t="shared" si="0"/>
        <v>29.435804080649174</v>
      </c>
      <c r="E34" s="95">
        <f t="shared" si="1"/>
        <v>6.075399114695071</v>
      </c>
      <c r="F34" s="94">
        <v>1945999.86</v>
      </c>
      <c r="G34" s="94">
        <v>2551022.3060000003</v>
      </c>
      <c r="H34" s="95">
        <f t="shared" si="2"/>
        <v>31.090569862630936</v>
      </c>
      <c r="I34" s="95">
        <f t="shared" si="3"/>
        <v>5.896362351828638</v>
      </c>
      <c r="J34" s="94">
        <v>5792736.351000001</v>
      </c>
      <c r="K34" s="94">
        <v>6954617.801</v>
      </c>
      <c r="L34" s="95">
        <f t="shared" si="4"/>
        <v>20.05755794149726</v>
      </c>
      <c r="M34" s="96">
        <f t="shared" si="5"/>
        <v>5.707950530608631</v>
      </c>
    </row>
    <row r="35" spans="1:13" ht="14.25">
      <c r="A35" s="93" t="s">
        <v>17</v>
      </c>
      <c r="B35" s="94">
        <v>490586.112</v>
      </c>
      <c r="C35" s="94">
        <v>614171.713</v>
      </c>
      <c r="D35" s="95">
        <f t="shared" si="0"/>
        <v>25.19141858626441</v>
      </c>
      <c r="E35" s="95">
        <f t="shared" si="1"/>
        <v>5.20646357861157</v>
      </c>
      <c r="F35" s="94">
        <v>1815179.127</v>
      </c>
      <c r="G35" s="94">
        <v>2272634.93</v>
      </c>
      <c r="H35" s="95">
        <f t="shared" si="2"/>
        <v>25.201689254550363</v>
      </c>
      <c r="I35" s="95">
        <f t="shared" si="3"/>
        <v>5.252905476045928</v>
      </c>
      <c r="J35" s="94">
        <v>5751605.647</v>
      </c>
      <c r="K35" s="94">
        <v>6256736.844999999</v>
      </c>
      <c r="L35" s="95">
        <f t="shared" si="4"/>
        <v>8.78243796605687</v>
      </c>
      <c r="M35" s="96">
        <f t="shared" si="5"/>
        <v>5.135169957026416</v>
      </c>
    </row>
    <row r="36" spans="1:13" ht="14.25">
      <c r="A36" s="93" t="s">
        <v>154</v>
      </c>
      <c r="B36" s="94">
        <v>1077419.267</v>
      </c>
      <c r="C36" s="94">
        <v>1467332.608</v>
      </c>
      <c r="D36" s="95">
        <f t="shared" si="0"/>
        <v>36.18956454024504</v>
      </c>
      <c r="E36" s="95">
        <f t="shared" si="1"/>
        <v>12.438889026563045</v>
      </c>
      <c r="F36" s="94">
        <v>3604713.875</v>
      </c>
      <c r="G36" s="94">
        <v>5121503.05</v>
      </c>
      <c r="H36" s="95">
        <f t="shared" si="2"/>
        <v>42.07793538120969</v>
      </c>
      <c r="I36" s="95">
        <f t="shared" si="3"/>
        <v>11.837700398686964</v>
      </c>
      <c r="J36" s="94">
        <v>10065735.451000001</v>
      </c>
      <c r="K36" s="94">
        <v>13808840.741999999</v>
      </c>
      <c r="L36" s="95">
        <f t="shared" si="4"/>
        <v>37.18660508436203</v>
      </c>
      <c r="M36" s="96">
        <f t="shared" si="5"/>
        <v>11.333502730956038</v>
      </c>
    </row>
    <row r="37" spans="1:13" ht="14.25">
      <c r="A37" s="93" t="s">
        <v>18</v>
      </c>
      <c r="B37" s="94">
        <v>290021.425</v>
      </c>
      <c r="C37" s="94">
        <v>286276.867</v>
      </c>
      <c r="D37" s="95">
        <f t="shared" si="0"/>
        <v>-1.2911315086462876</v>
      </c>
      <c r="E37" s="95">
        <f t="shared" si="1"/>
        <v>2.4268295818347605</v>
      </c>
      <c r="F37" s="94">
        <v>1064225.054</v>
      </c>
      <c r="G37" s="94">
        <v>1023435.9280000001</v>
      </c>
      <c r="H37" s="95">
        <f t="shared" si="2"/>
        <v>-3.832753781419614</v>
      </c>
      <c r="I37" s="95">
        <f t="shared" si="3"/>
        <v>2.3655414776949444</v>
      </c>
      <c r="J37" s="94">
        <v>3234831.067999999</v>
      </c>
      <c r="K37" s="94">
        <v>3172354.735</v>
      </c>
      <c r="L37" s="95">
        <f t="shared" si="4"/>
        <v>-1.9313630816160812</v>
      </c>
      <c r="M37" s="96">
        <f t="shared" si="5"/>
        <v>2.60368641542291</v>
      </c>
    </row>
    <row r="38" spans="1:13" ht="14.25">
      <c r="A38" s="93" t="s">
        <v>88</v>
      </c>
      <c r="B38" s="94">
        <v>113078.243</v>
      </c>
      <c r="C38" s="94">
        <v>132289.962</v>
      </c>
      <c r="D38" s="95">
        <f t="shared" si="0"/>
        <v>16.989757260377665</v>
      </c>
      <c r="E38" s="95">
        <f t="shared" si="1"/>
        <v>1.1214500023202936</v>
      </c>
      <c r="F38" s="94">
        <v>373174.686</v>
      </c>
      <c r="G38" s="94">
        <v>482465.62</v>
      </c>
      <c r="H38" s="95">
        <f t="shared" si="2"/>
        <v>29.286802695936352</v>
      </c>
      <c r="I38" s="95">
        <f t="shared" si="3"/>
        <v>1.1151576805615206</v>
      </c>
      <c r="J38" s="94">
        <v>1044146.403</v>
      </c>
      <c r="K38" s="94">
        <v>1312723.93</v>
      </c>
      <c r="L38" s="95">
        <f t="shared" si="4"/>
        <v>25.722209666032807</v>
      </c>
      <c r="M38" s="96">
        <f t="shared" si="5"/>
        <v>1.0774083446697442</v>
      </c>
    </row>
    <row r="39" spans="1:13" ht="14.25">
      <c r="A39" s="93" t="s">
        <v>85</v>
      </c>
      <c r="B39" s="94">
        <v>7369.645</v>
      </c>
      <c r="C39" s="94">
        <v>7888.443</v>
      </c>
      <c r="D39" s="95">
        <f t="shared" si="0"/>
        <v>7.039660662080735</v>
      </c>
      <c r="E39" s="95">
        <f t="shared" si="1"/>
        <v>0.06687200061825932</v>
      </c>
      <c r="F39" s="94">
        <v>23120.993</v>
      </c>
      <c r="G39" s="94">
        <v>27946.156</v>
      </c>
      <c r="H39" s="95">
        <f t="shared" si="2"/>
        <v>20.869185852009043</v>
      </c>
      <c r="I39" s="95">
        <f t="shared" si="3"/>
        <v>0.06459397149494388</v>
      </c>
      <c r="J39" s="94">
        <v>52823.44900000001</v>
      </c>
      <c r="K39" s="94">
        <v>64757.134000000005</v>
      </c>
      <c r="L39" s="95">
        <f t="shared" si="4"/>
        <v>22.591642965229315</v>
      </c>
      <c r="M39" s="96">
        <f t="shared" si="5"/>
        <v>0.05314893326313998</v>
      </c>
    </row>
    <row r="40" spans="1:13" ht="15.75">
      <c r="A40" s="102" t="s">
        <v>19</v>
      </c>
      <c r="B40" s="98">
        <v>342336.398</v>
      </c>
      <c r="C40" s="98">
        <v>326838.167</v>
      </c>
      <c r="D40" s="99">
        <f t="shared" si="0"/>
        <v>-4.527193453732598</v>
      </c>
      <c r="E40" s="99">
        <f t="shared" si="1"/>
        <v>2.770676305285434</v>
      </c>
      <c r="F40" s="98">
        <v>1057565.226</v>
      </c>
      <c r="G40" s="98">
        <v>1151450.136</v>
      </c>
      <c r="H40" s="99">
        <f t="shared" si="2"/>
        <v>8.877458117179044</v>
      </c>
      <c r="I40" s="99">
        <f t="shared" si="3"/>
        <v>2.661429974935846</v>
      </c>
      <c r="J40" s="98">
        <v>2975743.273</v>
      </c>
      <c r="K40" s="98">
        <v>3751469.318</v>
      </c>
      <c r="L40" s="99">
        <f t="shared" si="4"/>
        <v>26.06831214367329</v>
      </c>
      <c r="M40" s="100">
        <f t="shared" si="5"/>
        <v>3.0789903768918987</v>
      </c>
    </row>
    <row r="41" spans="1:13" ht="14.25">
      <c r="A41" s="93" t="s">
        <v>89</v>
      </c>
      <c r="B41" s="94">
        <v>342336.398</v>
      </c>
      <c r="C41" s="94">
        <v>326838.167</v>
      </c>
      <c r="D41" s="95">
        <f t="shared" si="0"/>
        <v>-4.527193453732598</v>
      </c>
      <c r="E41" s="95">
        <f t="shared" si="1"/>
        <v>2.770676305285434</v>
      </c>
      <c r="F41" s="94">
        <v>1057565.226</v>
      </c>
      <c r="G41" s="94">
        <v>1151450.136</v>
      </c>
      <c r="H41" s="95">
        <f t="shared" si="2"/>
        <v>8.877458117179044</v>
      </c>
      <c r="I41" s="95">
        <f t="shared" si="3"/>
        <v>2.661429974935846</v>
      </c>
      <c r="J41" s="94">
        <v>2975743.273</v>
      </c>
      <c r="K41" s="94">
        <v>3751469.318</v>
      </c>
      <c r="L41" s="95">
        <f t="shared" si="4"/>
        <v>26.06831214367329</v>
      </c>
      <c r="M41" s="96">
        <f t="shared" si="5"/>
        <v>3.0789903768918987</v>
      </c>
    </row>
    <row r="42" spans="1:13" ht="14.25">
      <c r="A42" s="137" t="s">
        <v>132</v>
      </c>
      <c r="B42" s="138"/>
      <c r="C42" s="138"/>
      <c r="D42" s="139"/>
      <c r="E42" s="140"/>
      <c r="F42" s="141">
        <f>F43-F44</f>
        <v>398052.6780000031</v>
      </c>
      <c r="G42" s="142">
        <f>G43-G44</f>
        <v>19839.40600000322</v>
      </c>
      <c r="H42" s="143">
        <f t="shared" si="2"/>
        <v>-95.01588430463893</v>
      </c>
      <c r="I42" s="144">
        <f t="shared" si="3"/>
        <v>0.04585625392060455</v>
      </c>
      <c r="J42" s="141">
        <f>J43-J44</f>
        <v>1978755.747999981</v>
      </c>
      <c r="K42" s="141">
        <f>K43-K44</f>
        <v>1441467.4160000235</v>
      </c>
      <c r="L42" s="143">
        <f t="shared" si="4"/>
        <v>-27.15283746076389</v>
      </c>
      <c r="M42" s="145">
        <f t="shared" si="5"/>
        <v>1.1830735976359927</v>
      </c>
    </row>
    <row r="43" spans="1:13" s="108" customFormat="1" ht="18" customHeight="1" thickBot="1">
      <c r="A43" s="103" t="s">
        <v>135</v>
      </c>
      <c r="B43" s="104">
        <v>9403309.081</v>
      </c>
      <c r="C43" s="104">
        <v>11796331.689</v>
      </c>
      <c r="D43" s="105">
        <f>(C43-B43)/B43*100</f>
        <v>25.44872860592509</v>
      </c>
      <c r="E43" s="106">
        <f>C43/C$43*100</f>
        <v>100</v>
      </c>
      <c r="F43" s="104">
        <v>35402901.39</v>
      </c>
      <c r="G43" s="107">
        <v>43264340.856000006</v>
      </c>
      <c r="H43" s="105">
        <f t="shared" si="2"/>
        <v>22.205636140942303</v>
      </c>
      <c r="I43" s="106">
        <f t="shared" si="3"/>
        <v>100</v>
      </c>
      <c r="J43" s="104">
        <v>105508723.271</v>
      </c>
      <c r="K43" s="104">
        <v>121840891.29200001</v>
      </c>
      <c r="L43" s="105">
        <f t="shared" si="4"/>
        <v>15.479448063313884</v>
      </c>
      <c r="M43" s="106">
        <f t="shared" si="5"/>
        <v>100</v>
      </c>
    </row>
    <row r="44" spans="6:11" ht="20.25" customHeight="1" hidden="1">
      <c r="F44" s="159">
        <v>35004848.712</v>
      </c>
      <c r="G44" s="75">
        <v>43244501.45</v>
      </c>
      <c r="J44" s="165">
        <v>103529967.52300002</v>
      </c>
      <c r="K44" s="166">
        <v>120399423.87599999</v>
      </c>
    </row>
    <row r="45" ht="19.5" customHeight="1"/>
    <row r="46" ht="24" customHeight="1">
      <c r="A46" s="146" t="s">
        <v>136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73</v>
      </c>
    </row>
    <row r="14" ht="12.75" customHeight="1"/>
    <row r="16" ht="12.75" customHeight="1"/>
    <row r="21" ht="15">
      <c r="C21" s="37" t="s">
        <v>74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11</v>
      </c>
    </row>
    <row r="2" ht="15">
      <c r="B2" s="37" t="s">
        <v>75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77</v>
      </c>
    </row>
    <row r="10" ht="12.75" customHeight="1"/>
    <row r="13" ht="12.75" customHeight="1"/>
    <row r="18" ht="15">
      <c r="B18" s="37" t="s">
        <v>76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A67" sqref="A6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123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0</v>
      </c>
      <c r="M1" s="17" t="s">
        <v>31</v>
      </c>
      <c r="N1" s="17" t="s">
        <v>32</v>
      </c>
      <c r="O1" s="18" t="s">
        <v>21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1393775.594</v>
      </c>
      <c r="D3" s="73">
        <v>1351917.331</v>
      </c>
      <c r="E3" s="73">
        <v>1481219.096</v>
      </c>
      <c r="F3" s="73">
        <v>1330604.246</v>
      </c>
      <c r="G3" s="73"/>
      <c r="H3" s="73"/>
      <c r="I3" s="73"/>
      <c r="J3" s="73"/>
      <c r="K3" s="73"/>
      <c r="L3" s="73"/>
      <c r="M3" s="73"/>
      <c r="N3" s="73"/>
      <c r="O3" s="74">
        <f>SUM(C3:N3)</f>
        <v>5557516.267</v>
      </c>
    </row>
    <row r="4" spans="1:15" s="54" customFormat="1" ht="12.75">
      <c r="A4" s="19">
        <v>2010</v>
      </c>
      <c r="B4" s="22" t="s">
        <v>48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48</v>
      </c>
      <c r="C5" s="23">
        <v>388258.711</v>
      </c>
      <c r="D5" s="23">
        <v>382720.412</v>
      </c>
      <c r="E5" s="23">
        <v>439896.084</v>
      </c>
      <c r="F5" s="23">
        <v>380410.483</v>
      </c>
      <c r="G5" s="23"/>
      <c r="H5" s="23"/>
      <c r="I5" s="23"/>
      <c r="J5" s="23"/>
      <c r="K5" s="23"/>
      <c r="L5" s="23"/>
      <c r="M5" s="23"/>
      <c r="N5" s="23"/>
      <c r="O5" s="167">
        <f>SUM(C5:N5)</f>
        <v>1591285.69</v>
      </c>
    </row>
    <row r="6" spans="1:15" s="54" customFormat="1" ht="12.75">
      <c r="A6" s="19">
        <v>2010</v>
      </c>
      <c r="B6" s="22" t="s">
        <v>49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49</v>
      </c>
      <c r="C7" s="23">
        <v>249175.307</v>
      </c>
      <c r="D7" s="23">
        <v>235804.758</v>
      </c>
      <c r="E7" s="23">
        <v>217592.325</v>
      </c>
      <c r="F7" s="23">
        <v>187058.326</v>
      </c>
      <c r="G7" s="23"/>
      <c r="H7" s="23"/>
      <c r="I7" s="23"/>
      <c r="J7" s="23"/>
      <c r="K7" s="23"/>
      <c r="L7" s="23"/>
      <c r="M7" s="23"/>
      <c r="N7" s="23"/>
      <c r="O7" s="167">
        <f>SUM(C7:N7)</f>
        <v>889630.716</v>
      </c>
    </row>
    <row r="8" spans="1:15" s="54" customFormat="1" ht="12.75">
      <c r="A8" s="19">
        <v>2010</v>
      </c>
      <c r="B8" s="22" t="s">
        <v>50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50</v>
      </c>
      <c r="C9" s="23">
        <v>86882.909</v>
      </c>
      <c r="D9" s="23">
        <v>82842.901</v>
      </c>
      <c r="E9" s="23">
        <v>94784.191</v>
      </c>
      <c r="F9" s="23">
        <v>83733.08</v>
      </c>
      <c r="G9" s="23"/>
      <c r="H9" s="23"/>
      <c r="I9" s="23"/>
      <c r="J9" s="23"/>
      <c r="K9" s="23"/>
      <c r="L9" s="23"/>
      <c r="M9" s="23"/>
      <c r="N9" s="23"/>
      <c r="O9" s="167">
        <f>SUM(C9:N9)</f>
        <v>348243.081</v>
      </c>
    </row>
    <row r="10" spans="1:15" s="54" customFormat="1" ht="12.75">
      <c r="A10" s="19">
        <v>2010</v>
      </c>
      <c r="B10" s="22" t="s">
        <v>51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51</v>
      </c>
      <c r="C11" s="23">
        <v>99002.741</v>
      </c>
      <c r="D11" s="23">
        <v>102168.915</v>
      </c>
      <c r="E11" s="23">
        <v>112611.807</v>
      </c>
      <c r="F11" s="23">
        <v>94367.91</v>
      </c>
      <c r="G11" s="23"/>
      <c r="H11" s="23"/>
      <c r="I11" s="23"/>
      <c r="J11" s="23"/>
      <c r="K11" s="23"/>
      <c r="L11" s="23"/>
      <c r="M11" s="23"/>
      <c r="N11" s="23"/>
      <c r="O11" s="167">
        <f>SUM(C11:N11)</f>
        <v>408151.373</v>
      </c>
    </row>
    <row r="12" spans="1:15" s="54" customFormat="1" ht="12.75">
      <c r="A12" s="19">
        <v>2010</v>
      </c>
      <c r="B12" s="22" t="s">
        <v>52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52</v>
      </c>
      <c r="C13" s="23">
        <v>115486.866</v>
      </c>
      <c r="D13" s="23">
        <v>134550.055</v>
      </c>
      <c r="E13" s="23">
        <v>131435.792</v>
      </c>
      <c r="F13" s="23">
        <v>122495.192</v>
      </c>
      <c r="G13" s="23"/>
      <c r="H13" s="23"/>
      <c r="I13" s="23"/>
      <c r="J13" s="23"/>
      <c r="K13" s="23"/>
      <c r="L13" s="23"/>
      <c r="M13" s="23"/>
      <c r="N13" s="23"/>
      <c r="O13" s="167">
        <f>SUM(C13:N13)</f>
        <v>503967.90499999997</v>
      </c>
    </row>
    <row r="14" spans="1:15" s="54" customFormat="1" ht="12.75">
      <c r="A14" s="19">
        <v>2010</v>
      </c>
      <c r="B14" s="22" t="s">
        <v>53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53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/>
      <c r="H15" s="23"/>
      <c r="I15" s="23"/>
      <c r="J15" s="23"/>
      <c r="K15" s="23"/>
      <c r="L15" s="23"/>
      <c r="M15" s="23"/>
      <c r="N15" s="23"/>
      <c r="O15" s="167">
        <f>SUM(C15:N15)</f>
        <v>62172.363999999994</v>
      </c>
    </row>
    <row r="16" spans="1:15" ht="12.75">
      <c r="A16" s="19">
        <v>2010</v>
      </c>
      <c r="B16" s="22" t="s">
        <v>157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157</v>
      </c>
      <c r="C17" s="23">
        <v>69776.436</v>
      </c>
      <c r="D17" s="23">
        <v>53792.721</v>
      </c>
      <c r="E17" s="23">
        <v>74347.103</v>
      </c>
      <c r="F17" s="23">
        <v>47856.317</v>
      </c>
      <c r="G17" s="23"/>
      <c r="H17" s="23"/>
      <c r="I17" s="23"/>
      <c r="J17" s="23"/>
      <c r="K17" s="23"/>
      <c r="L17" s="23"/>
      <c r="M17" s="23"/>
      <c r="N17" s="23"/>
      <c r="O17" s="167">
        <f>SUM(C17:N17)</f>
        <v>245772.57700000002</v>
      </c>
    </row>
    <row r="18" spans="1:15" ht="12.75">
      <c r="A18" s="19">
        <v>2010</v>
      </c>
      <c r="B18" s="22" t="s">
        <v>138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138</v>
      </c>
      <c r="C19" s="23">
        <v>5261.606</v>
      </c>
      <c r="D19" s="23">
        <v>7341.169</v>
      </c>
      <c r="E19" s="23">
        <v>11823.213</v>
      </c>
      <c r="F19" s="23">
        <v>9355.086</v>
      </c>
      <c r="G19" s="23"/>
      <c r="H19" s="23"/>
      <c r="I19" s="23"/>
      <c r="J19" s="23"/>
      <c r="K19" s="23"/>
      <c r="L19" s="23"/>
      <c r="M19" s="23"/>
      <c r="N19" s="23"/>
      <c r="O19" s="167">
        <f>SUM(C19:N19)</f>
        <v>33781.07399999999</v>
      </c>
    </row>
    <row r="20" spans="1:15" ht="14.25">
      <c r="A20" s="19">
        <v>2010</v>
      </c>
      <c r="B20" s="22" t="s">
        <v>118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118</v>
      </c>
      <c r="C21" s="24">
        <v>115267.479</v>
      </c>
      <c r="D21" s="24">
        <v>85472.992</v>
      </c>
      <c r="E21" s="24">
        <v>104261.831</v>
      </c>
      <c r="F21" s="24">
        <v>109581.426</v>
      </c>
      <c r="G21" s="24"/>
      <c r="H21" s="24"/>
      <c r="I21" s="24"/>
      <c r="J21" s="24"/>
      <c r="K21" s="24"/>
      <c r="L21" s="24"/>
      <c r="M21" s="24"/>
      <c r="N21" s="24"/>
      <c r="O21" s="167">
        <f>SUM(C21:N21)</f>
        <v>414583.728</v>
      </c>
    </row>
    <row r="22" spans="1:15" ht="14.25">
      <c r="A22" s="19">
        <v>2010</v>
      </c>
      <c r="B22" s="22" t="s">
        <v>54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54</v>
      </c>
      <c r="C23" s="24">
        <v>252264.997</v>
      </c>
      <c r="D23" s="24">
        <v>251754.653</v>
      </c>
      <c r="E23" s="24">
        <v>276178.712</v>
      </c>
      <c r="F23" s="24">
        <v>279729.395</v>
      </c>
      <c r="G23" s="24"/>
      <c r="H23" s="24"/>
      <c r="I23" s="24"/>
      <c r="J23" s="24"/>
      <c r="K23" s="24"/>
      <c r="L23" s="24"/>
      <c r="M23" s="24"/>
      <c r="N23" s="24"/>
      <c r="O23" s="167">
        <f>SUM(C23:N23)</f>
        <v>1059927.757</v>
      </c>
    </row>
    <row r="24" spans="1:15" ht="15">
      <c r="A24" s="19">
        <v>2010</v>
      </c>
      <c r="B24" s="20" t="s">
        <v>11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11</v>
      </c>
      <c r="C25" s="21">
        <v>7936371.286</v>
      </c>
      <c r="D25" s="21">
        <v>8530062.327</v>
      </c>
      <c r="E25" s="21">
        <v>9930212.158</v>
      </c>
      <c r="F25" s="21">
        <v>10138889.276</v>
      </c>
      <c r="G25" s="21"/>
      <c r="H25" s="21"/>
      <c r="I25" s="21"/>
      <c r="J25" s="21"/>
      <c r="K25" s="21"/>
      <c r="L25" s="21"/>
      <c r="M25" s="21"/>
      <c r="N25" s="21"/>
      <c r="O25" s="167">
        <f>SUM(C25:N25)</f>
        <v>36535535.047</v>
      </c>
    </row>
    <row r="26" spans="1:15" ht="12.75">
      <c r="A26" s="19">
        <v>2010</v>
      </c>
      <c r="B26" s="22" t="s">
        <v>55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55</v>
      </c>
      <c r="C27" s="23">
        <v>607568.046</v>
      </c>
      <c r="D27" s="23">
        <v>630276.448</v>
      </c>
      <c r="E27" s="23">
        <v>734611.972</v>
      </c>
      <c r="F27" s="23">
        <v>760239.287</v>
      </c>
      <c r="G27" s="23"/>
      <c r="H27" s="23"/>
      <c r="I27" s="23"/>
      <c r="J27" s="23"/>
      <c r="K27" s="23"/>
      <c r="L27" s="23"/>
      <c r="M27" s="23"/>
      <c r="N27" s="23"/>
      <c r="O27" s="167">
        <f>SUM(C27:N27)</f>
        <v>2732695.753</v>
      </c>
    </row>
    <row r="28" spans="1:15" ht="12.75">
      <c r="A28" s="19">
        <v>2010</v>
      </c>
      <c r="B28" s="22" t="s">
        <v>56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56</v>
      </c>
      <c r="C29" s="23">
        <v>89673.04</v>
      </c>
      <c r="D29" s="23">
        <v>101808.812</v>
      </c>
      <c r="E29" s="23">
        <v>112677.198</v>
      </c>
      <c r="F29" s="23">
        <v>113968.894</v>
      </c>
      <c r="G29" s="23"/>
      <c r="H29" s="23"/>
      <c r="I29" s="23"/>
      <c r="J29" s="23"/>
      <c r="K29" s="23"/>
      <c r="L29" s="23"/>
      <c r="M29" s="23"/>
      <c r="N29" s="23"/>
      <c r="O29" s="167">
        <f>SUM(C29:N29)</f>
        <v>418127.944</v>
      </c>
    </row>
    <row r="30" spans="1:15" s="54" customFormat="1" ht="12.75">
      <c r="A30" s="19">
        <v>2010</v>
      </c>
      <c r="B30" s="22" t="s">
        <v>57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57</v>
      </c>
      <c r="C31" s="23">
        <v>101787.882</v>
      </c>
      <c r="D31" s="23">
        <v>105949.258</v>
      </c>
      <c r="E31" s="23">
        <v>121481.566</v>
      </c>
      <c r="F31" s="23">
        <v>132830.806</v>
      </c>
      <c r="G31" s="23"/>
      <c r="H31" s="23"/>
      <c r="I31" s="23"/>
      <c r="J31" s="23"/>
      <c r="K31" s="23"/>
      <c r="L31" s="23"/>
      <c r="M31" s="23"/>
      <c r="N31" s="23"/>
      <c r="O31" s="167">
        <f>SUM(C31:N31)</f>
        <v>462049.512</v>
      </c>
    </row>
    <row r="32" spans="1:15" ht="14.25">
      <c r="A32" s="19">
        <v>2010</v>
      </c>
      <c r="B32" s="22" t="s">
        <v>86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86</v>
      </c>
      <c r="C33" s="24">
        <v>1215487.555</v>
      </c>
      <c r="D33" s="24">
        <v>1186164.291</v>
      </c>
      <c r="E33" s="24">
        <v>1353296.851</v>
      </c>
      <c r="F33" s="24">
        <v>1611287.53</v>
      </c>
      <c r="G33" s="24"/>
      <c r="H33" s="24"/>
      <c r="I33" s="24"/>
      <c r="J33" s="24"/>
      <c r="K33" s="24"/>
      <c r="L33" s="24"/>
      <c r="M33" s="24"/>
      <c r="N33" s="24"/>
      <c r="O33" s="167">
        <f>SUM(C33:N33)</f>
        <v>5366236.227</v>
      </c>
    </row>
    <row r="34" spans="1:15" ht="12.75">
      <c r="A34" s="19">
        <v>2010</v>
      </c>
      <c r="B34" s="22" t="s">
        <v>58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58</v>
      </c>
      <c r="C35" s="23">
        <v>1304606.449</v>
      </c>
      <c r="D35" s="23">
        <v>1298140.69</v>
      </c>
      <c r="E35" s="23">
        <v>1424398.599</v>
      </c>
      <c r="F35" s="23">
        <v>1405544.747</v>
      </c>
      <c r="G35" s="23"/>
      <c r="H35" s="23"/>
      <c r="I35" s="23"/>
      <c r="J35" s="23"/>
      <c r="K35" s="23"/>
      <c r="L35" s="23"/>
      <c r="M35" s="23"/>
      <c r="N35" s="23"/>
      <c r="O35" s="167">
        <f>SUM(C35:N35)</f>
        <v>5432690.484999999</v>
      </c>
    </row>
    <row r="36" spans="1:15" ht="12.75">
      <c r="A36" s="19">
        <v>2010</v>
      </c>
      <c r="B36" s="22" t="s">
        <v>126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126</v>
      </c>
      <c r="C37" s="23">
        <v>1489883.984</v>
      </c>
      <c r="D37" s="23">
        <v>1633697.904</v>
      </c>
      <c r="E37" s="23">
        <v>1954272.003</v>
      </c>
      <c r="F37" s="23">
        <v>1792357.395</v>
      </c>
      <c r="G37" s="23"/>
      <c r="H37" s="23"/>
      <c r="I37" s="23"/>
      <c r="J37" s="23"/>
      <c r="K37" s="23"/>
      <c r="L37" s="23"/>
      <c r="M37" s="23"/>
      <c r="N37" s="23"/>
      <c r="O37" s="167">
        <f>SUM(C37:N37)</f>
        <v>6870211.286</v>
      </c>
    </row>
    <row r="38" spans="1:15" ht="12.75">
      <c r="A38" s="19">
        <v>2010</v>
      </c>
      <c r="B38" s="22" t="s">
        <v>129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129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/>
      <c r="H39" s="23"/>
      <c r="I39" s="23"/>
      <c r="J39" s="23"/>
      <c r="K39" s="23"/>
      <c r="L39" s="23"/>
      <c r="M39" s="23"/>
      <c r="N39" s="23"/>
      <c r="O39" s="167">
        <f>SUM(C39:N39)</f>
        <v>533647.3450000001</v>
      </c>
    </row>
    <row r="40" spans="1:15" ht="12.75">
      <c r="A40" s="19">
        <v>2010</v>
      </c>
      <c r="B40" s="22" t="s">
        <v>119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119</v>
      </c>
      <c r="C41" s="23">
        <v>715341.697</v>
      </c>
      <c r="D41" s="23">
        <v>742727.216</v>
      </c>
      <c r="E41" s="23">
        <v>917215.911</v>
      </c>
      <c r="F41" s="23">
        <v>865583.684</v>
      </c>
      <c r="G41" s="23"/>
      <c r="H41" s="23"/>
      <c r="I41" s="23"/>
      <c r="J41" s="23"/>
      <c r="K41" s="23"/>
      <c r="L41" s="23"/>
      <c r="M41" s="23"/>
      <c r="N41" s="23"/>
      <c r="O41" s="167">
        <f>SUM(C41:N41)</f>
        <v>3240868.508</v>
      </c>
    </row>
    <row r="42" spans="1:15" ht="12.75">
      <c r="A42" s="19">
        <v>2010</v>
      </c>
      <c r="B42" s="22" t="s">
        <v>59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59</v>
      </c>
      <c r="C43" s="23">
        <v>545131.073</v>
      </c>
      <c r="D43" s="23">
        <v>573493.3</v>
      </c>
      <c r="E43" s="23">
        <v>715723.702</v>
      </c>
      <c r="F43" s="23">
        <v>716674.231</v>
      </c>
      <c r="G43" s="23"/>
      <c r="H43" s="23"/>
      <c r="I43" s="23"/>
      <c r="J43" s="23"/>
      <c r="K43" s="23"/>
      <c r="L43" s="23"/>
      <c r="M43" s="23"/>
      <c r="N43" s="23"/>
      <c r="O43" s="167">
        <f>SUM(C43:N43)</f>
        <v>2551022.3060000003</v>
      </c>
    </row>
    <row r="44" spans="1:15" ht="12.75">
      <c r="A44" s="19">
        <v>2010</v>
      </c>
      <c r="B44" s="22" t="s">
        <v>87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87</v>
      </c>
      <c r="C45" s="23">
        <v>507270.742</v>
      </c>
      <c r="D45" s="23">
        <v>541878.068</v>
      </c>
      <c r="E45" s="23">
        <v>609314.407</v>
      </c>
      <c r="F45" s="23">
        <v>614171.713</v>
      </c>
      <c r="G45" s="23"/>
      <c r="H45" s="23"/>
      <c r="I45" s="23"/>
      <c r="J45" s="23"/>
      <c r="K45" s="23"/>
      <c r="L45" s="23"/>
      <c r="M45" s="23"/>
      <c r="N45" s="23"/>
      <c r="O45" s="167">
        <f>SUM(C45:N45)</f>
        <v>2272634.93</v>
      </c>
    </row>
    <row r="46" spans="1:15" ht="12.75">
      <c r="A46" s="19">
        <v>2010</v>
      </c>
      <c r="B46" s="22" t="s">
        <v>152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152</v>
      </c>
      <c r="C47" s="23">
        <v>973818.804</v>
      </c>
      <c r="D47" s="23">
        <v>1290889.594</v>
      </c>
      <c r="E47" s="23">
        <v>1389462.044</v>
      </c>
      <c r="F47" s="23">
        <v>1467332.608</v>
      </c>
      <c r="G47" s="23"/>
      <c r="H47" s="23"/>
      <c r="I47" s="23"/>
      <c r="J47" s="23"/>
      <c r="K47" s="23"/>
      <c r="L47" s="23"/>
      <c r="M47" s="23"/>
      <c r="N47" s="23"/>
      <c r="O47" s="167">
        <f>SUM(C47:N47)</f>
        <v>5121503.05</v>
      </c>
    </row>
    <row r="48" spans="1:15" ht="12.75">
      <c r="A48" s="19">
        <v>2010</v>
      </c>
      <c r="B48" s="22" t="s">
        <v>60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60</v>
      </c>
      <c r="C49" s="23">
        <v>227743.911</v>
      </c>
      <c r="D49" s="23">
        <v>230633.292</v>
      </c>
      <c r="E49" s="23">
        <v>278781.858</v>
      </c>
      <c r="F49" s="23">
        <v>286276.867</v>
      </c>
      <c r="G49" s="23"/>
      <c r="H49" s="23"/>
      <c r="I49" s="23"/>
      <c r="J49" s="23"/>
      <c r="K49" s="23"/>
      <c r="L49" s="23"/>
      <c r="M49" s="23"/>
      <c r="N49" s="23"/>
      <c r="O49" s="167">
        <f>SUM(C49:N49)</f>
        <v>1023435.9280000001</v>
      </c>
    </row>
    <row r="50" spans="1:15" ht="12.75">
      <c r="A50" s="19">
        <v>2010</v>
      </c>
      <c r="B50" s="22" t="s">
        <v>63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63</v>
      </c>
      <c r="C51" s="23">
        <v>86255.287</v>
      </c>
      <c r="D51" s="23">
        <v>116030.664</v>
      </c>
      <c r="E51" s="23">
        <v>147889.707</v>
      </c>
      <c r="F51" s="23">
        <v>132289.962</v>
      </c>
      <c r="G51" s="23"/>
      <c r="H51" s="23"/>
      <c r="I51" s="23"/>
      <c r="J51" s="23"/>
      <c r="K51" s="23"/>
      <c r="L51" s="23"/>
      <c r="M51" s="23"/>
      <c r="N51" s="23"/>
      <c r="O51" s="167">
        <f>SUM(C51:N51)</f>
        <v>482465.62</v>
      </c>
    </row>
    <row r="52" spans="1:15" ht="12.75">
      <c r="A52" s="19">
        <v>2010</v>
      </c>
      <c r="B52" s="22" t="s">
        <v>61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61</v>
      </c>
      <c r="C53" s="23">
        <v>4509.566</v>
      </c>
      <c r="D53" s="23">
        <v>6952.358</v>
      </c>
      <c r="E53" s="23">
        <v>8595.789</v>
      </c>
      <c r="F53" s="23">
        <v>7888.443</v>
      </c>
      <c r="G53" s="23"/>
      <c r="H53" s="23"/>
      <c r="I53" s="23"/>
      <c r="J53" s="23"/>
      <c r="K53" s="23"/>
      <c r="L53" s="23"/>
      <c r="M53" s="23"/>
      <c r="N53" s="23"/>
      <c r="O53" s="167">
        <f>SUM(C53:N53)</f>
        <v>27946.156</v>
      </c>
    </row>
    <row r="54" spans="1:15" ht="15">
      <c r="A54" s="19">
        <v>2010</v>
      </c>
      <c r="B54" s="20" t="s">
        <v>19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19</v>
      </c>
      <c r="C55" s="21">
        <v>295392.583</v>
      </c>
      <c r="D55" s="21">
        <v>247230.113</v>
      </c>
      <c r="E55" s="21">
        <v>281989.273</v>
      </c>
      <c r="F55" s="21">
        <v>326838.167</v>
      </c>
      <c r="G55" s="21"/>
      <c r="H55" s="21"/>
      <c r="I55" s="21"/>
      <c r="J55" s="21"/>
      <c r="K55" s="21"/>
      <c r="L55" s="21"/>
      <c r="M55" s="21"/>
      <c r="N55" s="21"/>
      <c r="O55" s="167">
        <f>SUM(C55:N55)</f>
        <v>1151450.136</v>
      </c>
    </row>
    <row r="56" spans="1:15" ht="12.75">
      <c r="A56" s="19">
        <v>2010</v>
      </c>
      <c r="B56" s="22" t="s">
        <v>62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62</v>
      </c>
      <c r="C57" s="23">
        <v>295392.583</v>
      </c>
      <c r="D57" s="23">
        <v>247230.113</v>
      </c>
      <c r="E57" s="23">
        <v>281989.273</v>
      </c>
      <c r="F57" s="23">
        <v>326838.167</v>
      </c>
      <c r="G57" s="23"/>
      <c r="H57" s="23"/>
      <c r="I57" s="23"/>
      <c r="J57" s="23"/>
      <c r="K57" s="23"/>
      <c r="L57" s="23"/>
      <c r="M57" s="23"/>
      <c r="N57" s="23"/>
      <c r="O57" s="167">
        <f>SUM(C57:N57)</f>
        <v>1151450.136</v>
      </c>
    </row>
    <row r="58" spans="1:15" s="164" customFormat="1" ht="15" customHeight="1" thickBot="1">
      <c r="A58" s="160">
        <v>2002</v>
      </c>
      <c r="B58" s="161" t="s">
        <v>20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20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20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20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20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20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20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20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20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20</v>
      </c>
      <c r="C67" s="162">
        <v>9555003.076000001</v>
      </c>
      <c r="D67" s="162">
        <v>10076751.072</v>
      </c>
      <c r="E67" s="162">
        <v>11836255.019</v>
      </c>
      <c r="F67" s="162">
        <v>11796331.689</v>
      </c>
      <c r="G67" s="162"/>
      <c r="H67" s="162"/>
      <c r="I67" s="162"/>
      <c r="J67" s="162"/>
      <c r="K67" s="162"/>
      <c r="L67" s="162"/>
      <c r="M67" s="162"/>
      <c r="N67" s="162"/>
      <c r="O67" s="163">
        <f>SUM(C67:N67)</f>
        <v>43264340.856000006</v>
      </c>
    </row>
    <row r="69" ht="12.75">
      <c r="B69" s="75" t="s">
        <v>136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25</v>
      </c>
      <c r="C6" s="169"/>
      <c r="D6" s="169"/>
      <c r="E6" s="171"/>
      <c r="F6" s="168" t="s">
        <v>159</v>
      </c>
      <c r="G6" s="169"/>
      <c r="H6" s="169"/>
      <c r="I6" s="170"/>
      <c r="J6" s="168" t="s">
        <v>121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143</v>
      </c>
      <c r="E7" s="83" t="s">
        <v>142</v>
      </c>
      <c r="F7" s="80">
        <v>2010</v>
      </c>
      <c r="G7" s="81">
        <v>2011</v>
      </c>
      <c r="H7" s="82" t="s">
        <v>143</v>
      </c>
      <c r="I7" s="83" t="s">
        <v>142</v>
      </c>
      <c r="J7" s="80" t="s">
        <v>116</v>
      </c>
      <c r="K7" s="81" t="s">
        <v>139</v>
      </c>
      <c r="L7" s="84" t="s">
        <v>140</v>
      </c>
      <c r="M7" s="83" t="s">
        <v>141</v>
      </c>
    </row>
    <row r="8" spans="1:13" ht="18" thickBot="1" thickTop="1">
      <c r="A8" s="58" t="s">
        <v>2</v>
      </c>
      <c r="B8" s="59">
        <f>'SEKTÖR (U S D)'!B8*1.4879</f>
        <v>1766180.9668892</v>
      </c>
      <c r="C8" s="59">
        <f>'SEKTÖR (U S D)'!C8*1.5145</f>
        <v>2015200.130567</v>
      </c>
      <c r="D8" s="151">
        <f aca="true" t="shared" si="0" ref="D8:D41">(C8-B8)/B8*100</f>
        <v>14.099300600911866</v>
      </c>
      <c r="E8" s="151">
        <f aca="true" t="shared" si="1" ref="E8:E41">C8/C$43*100</f>
        <v>11.27981376821389</v>
      </c>
      <c r="F8" s="59">
        <f>'SEKTÖR (U S D)'!F8*1.498</f>
        <v>6992994.473780001</v>
      </c>
      <c r="G8" s="59">
        <f>'SEKTÖR (U S D)'!G8*1.5602</f>
        <v>8670836.8797734</v>
      </c>
      <c r="H8" s="151">
        <f aca="true" t="shared" si="2" ref="H8:H43">(G8-F8)/F8*100</f>
        <v>23.993189359499915</v>
      </c>
      <c r="I8" s="151">
        <f aca="true" t="shared" si="3" ref="I8:I43">G8/G$43*100</f>
        <v>12.84548928064686</v>
      </c>
      <c r="J8" s="59">
        <f>'SEKTÖR (U S D)'!J8*1.5021</f>
        <v>20790588.186878398</v>
      </c>
      <c r="K8" s="59">
        <f>'SEKTÖR (U S D)'!K8*1.5209</f>
        <v>24203934.0056309</v>
      </c>
      <c r="L8" s="151">
        <f aca="true" t="shared" si="4" ref="L8:L43">(K8-J8)/J8*100</f>
        <v>16.41774531856089</v>
      </c>
      <c r="M8" s="151">
        <f aca="true" t="shared" si="5" ref="M8:M43">K8/K$43*100</f>
        <v>13.061475283253216</v>
      </c>
    </row>
    <row r="9" spans="1:13" s="65" customFormat="1" ht="15.75">
      <c r="A9" s="61" t="s">
        <v>79</v>
      </c>
      <c r="B9" s="62">
        <f>'SEKTÖR (U S D)'!B9*1.4879</f>
        <v>1298722.353126</v>
      </c>
      <c r="C9" s="62">
        <f>'SEKTÖR (U S D)'!C9*1.5145</f>
        <v>1425588.893677</v>
      </c>
      <c r="D9" s="63">
        <f t="shared" si="0"/>
        <v>9.768565255355366</v>
      </c>
      <c r="E9" s="63">
        <f t="shared" si="1"/>
        <v>7.979543563341389</v>
      </c>
      <c r="F9" s="62">
        <f>'SEKTÖR (U S D)'!F9*1.498</f>
        <v>5177530.013362</v>
      </c>
      <c r="G9" s="62">
        <f>'SEKTÖR (U S D)'!G9*1.5602</f>
        <v>6370304.0593162</v>
      </c>
      <c r="H9" s="63">
        <f t="shared" si="2"/>
        <v>23.037510992228498</v>
      </c>
      <c r="I9" s="63">
        <f t="shared" si="3"/>
        <v>9.43734424289457</v>
      </c>
      <c r="J9" s="62">
        <f>'SEKTÖR (U S D)'!J9*1.5021</f>
        <v>15473336.870778298</v>
      </c>
      <c r="K9" s="62">
        <f>'SEKTÖR (U S D)'!K9*1.5209</f>
        <v>17888808.761357296</v>
      </c>
      <c r="L9" s="63">
        <f t="shared" si="4"/>
        <v>15.61054290196877</v>
      </c>
      <c r="M9" s="64">
        <f t="shared" si="5"/>
        <v>9.653564310204846</v>
      </c>
    </row>
    <row r="10" spans="1:13" ht="14.25">
      <c r="A10" s="45" t="s">
        <v>3</v>
      </c>
      <c r="B10" s="4">
        <f>'SEKTÖR (U S D)'!B10*1.4879</f>
        <v>526562.6335959</v>
      </c>
      <c r="C10" s="4">
        <f>'SEKTÖR (U S D)'!C10*1.5145</f>
        <v>576131.6765035</v>
      </c>
      <c r="D10" s="34">
        <f t="shared" si="0"/>
        <v>9.41370308961967</v>
      </c>
      <c r="E10" s="34">
        <f t="shared" si="1"/>
        <v>3.224820164685011</v>
      </c>
      <c r="F10" s="4">
        <f>'SEKTÖR (U S D)'!F10*1.498</f>
        <v>2004221.174284</v>
      </c>
      <c r="G10" s="4">
        <f>'SEKTÖR (U S D)'!G10*1.5602</f>
        <v>2482723.933538</v>
      </c>
      <c r="H10" s="34">
        <f t="shared" si="2"/>
        <v>23.874748226075564</v>
      </c>
      <c r="I10" s="34">
        <f t="shared" si="3"/>
        <v>3.6780537008442984</v>
      </c>
      <c r="J10" s="4">
        <f>'SEKTÖR (U S D)'!J10*1.5021</f>
        <v>5673164.607092701</v>
      </c>
      <c r="K10" s="4">
        <f>'SEKTÖR (U S D)'!K10*1.5209</f>
        <v>6624360.1759541</v>
      </c>
      <c r="L10" s="34">
        <f t="shared" si="4"/>
        <v>16.76657799902713</v>
      </c>
      <c r="M10" s="46">
        <f t="shared" si="5"/>
        <v>3.5747873335575173</v>
      </c>
    </row>
    <row r="11" spans="1:13" ht="14.25">
      <c r="A11" s="45" t="s">
        <v>4</v>
      </c>
      <c r="B11" s="4">
        <f>'SEKTÖR (U S D)'!B11*1.4879</f>
        <v>270794.3941969</v>
      </c>
      <c r="C11" s="4">
        <f>'SEKTÖR (U S D)'!C11*1.5145</f>
        <v>283299.834727</v>
      </c>
      <c r="D11" s="34">
        <f t="shared" si="0"/>
        <v>4.618057388960205</v>
      </c>
      <c r="E11" s="34">
        <f t="shared" si="1"/>
        <v>1.5857330137167187</v>
      </c>
      <c r="F11" s="4">
        <f>'SEKTÖR (U S D)'!F11*1.498</f>
        <v>1095714.3529919998</v>
      </c>
      <c r="G11" s="4">
        <f>'SEKTÖR (U S D)'!G11*1.5602</f>
        <v>1388001.8431032</v>
      </c>
      <c r="H11" s="34">
        <f t="shared" si="2"/>
        <v>26.675518971990158</v>
      </c>
      <c r="I11" s="34">
        <f t="shared" si="3"/>
        <v>2.056267814089727</v>
      </c>
      <c r="J11" s="4">
        <f>'SEKTÖR (U S D)'!J11*1.5021</f>
        <v>3051435.8867886</v>
      </c>
      <c r="K11" s="4">
        <f>'SEKTÖR (U S D)'!K11*1.5209</f>
        <v>3555112.8130430994</v>
      </c>
      <c r="L11" s="34">
        <f t="shared" si="4"/>
        <v>16.50622673853981</v>
      </c>
      <c r="M11" s="46">
        <f t="shared" si="5"/>
        <v>1.9184905282726528</v>
      </c>
    </row>
    <row r="12" spans="1:13" ht="14.25">
      <c r="A12" s="45" t="s">
        <v>5</v>
      </c>
      <c r="B12" s="4">
        <f>'SEKTÖR (U S D)'!B12*1.4879</f>
        <v>126285.39198009999</v>
      </c>
      <c r="C12" s="4">
        <f>'SEKTÖR (U S D)'!C12*1.5145</f>
        <v>126813.74966</v>
      </c>
      <c r="D12" s="34">
        <f t="shared" si="0"/>
        <v>0.41838384599801787</v>
      </c>
      <c r="E12" s="34">
        <f t="shared" si="1"/>
        <v>0.7098230382762172</v>
      </c>
      <c r="F12" s="4">
        <f>'SEKTÖR (U S D)'!F12*1.498</f>
        <v>491389.398388</v>
      </c>
      <c r="G12" s="4">
        <f>'SEKTÖR (U S D)'!G12*1.5602</f>
        <v>543328.8549762</v>
      </c>
      <c r="H12" s="34">
        <f t="shared" si="2"/>
        <v>10.569918023992203</v>
      </c>
      <c r="I12" s="34">
        <f t="shared" si="3"/>
        <v>0.8049194188791272</v>
      </c>
      <c r="J12" s="4">
        <f>'SEKTÖR (U S D)'!J12*1.5021</f>
        <v>1605693.3764679001</v>
      </c>
      <c r="K12" s="4">
        <f>'SEKTÖR (U S D)'!K12*1.5209</f>
        <v>1732598.1287612</v>
      </c>
      <c r="L12" s="34">
        <f t="shared" si="4"/>
        <v>7.903423788946349</v>
      </c>
      <c r="M12" s="46">
        <f t="shared" si="5"/>
        <v>0.9349838596221748</v>
      </c>
    </row>
    <row r="13" spans="1:13" ht="14.25">
      <c r="A13" s="45" t="s">
        <v>6</v>
      </c>
      <c r="B13" s="4">
        <f>'SEKTÖR (U S D)'!B13*1.4879</f>
        <v>121848.4488858</v>
      </c>
      <c r="C13" s="4">
        <f>'SEKTÖR (U S D)'!C13*1.5145</f>
        <v>142920.199695</v>
      </c>
      <c r="D13" s="34">
        <f t="shared" si="0"/>
        <v>17.293409150369296</v>
      </c>
      <c r="E13" s="34">
        <f t="shared" si="1"/>
        <v>0.7999767426682095</v>
      </c>
      <c r="F13" s="4">
        <f>'SEKTÖR (U S D)'!F13*1.498</f>
        <v>488181.139278</v>
      </c>
      <c r="G13" s="4">
        <f>'SEKTÖR (U S D)'!G13*1.5602</f>
        <v>636797.7721546</v>
      </c>
      <c r="H13" s="34">
        <f t="shared" si="2"/>
        <v>30.44292802798526</v>
      </c>
      <c r="I13" s="34">
        <f t="shared" si="3"/>
        <v>0.9433897868881933</v>
      </c>
      <c r="J13" s="4">
        <f>'SEKTÖR (U S D)'!J13*1.5021</f>
        <v>1678069.7111772</v>
      </c>
      <c r="K13" s="4">
        <f>'SEKTÖR (U S D)'!K13*1.5209</f>
        <v>2013596.2835110996</v>
      </c>
      <c r="L13" s="34">
        <f t="shared" si="4"/>
        <v>19.99479342836841</v>
      </c>
      <c r="M13" s="46">
        <f t="shared" si="5"/>
        <v>1.0866224507723454</v>
      </c>
    </row>
    <row r="14" spans="1:13" ht="14.25">
      <c r="A14" s="45" t="s">
        <v>7</v>
      </c>
      <c r="B14" s="4">
        <f>'SEKTÖR (U S D)'!B14*1.4879</f>
        <v>162883.5643722</v>
      </c>
      <c r="C14" s="4">
        <f>'SEKTÖR (U S D)'!C14*1.5145</f>
        <v>185518.968284</v>
      </c>
      <c r="D14" s="34">
        <f t="shared" si="0"/>
        <v>13.8966776660637</v>
      </c>
      <c r="E14" s="34">
        <f t="shared" si="1"/>
        <v>1.0384176643170007</v>
      </c>
      <c r="F14" s="4">
        <f>'SEKTÖR (U S D)'!F14*1.498</f>
        <v>615215.311242</v>
      </c>
      <c r="G14" s="4">
        <f>'SEKTÖR (U S D)'!G14*1.5602</f>
        <v>786290.725381</v>
      </c>
      <c r="H14" s="34">
        <f t="shared" si="2"/>
        <v>27.807405149529203</v>
      </c>
      <c r="I14" s="34">
        <f t="shared" si="3"/>
        <v>1.1648574669781626</v>
      </c>
      <c r="J14" s="4">
        <f>'SEKTÖR (U S D)'!J14*1.5021</f>
        <v>1999745.3890233</v>
      </c>
      <c r="K14" s="4">
        <f>'SEKTÖR (U S D)'!K14*1.5209</f>
        <v>2497804.2553022997</v>
      </c>
      <c r="L14" s="34">
        <f t="shared" si="4"/>
        <v>24.906113998955522</v>
      </c>
      <c r="M14" s="46">
        <f t="shared" si="5"/>
        <v>1.3479217277425097</v>
      </c>
    </row>
    <row r="15" spans="1:13" ht="14.25">
      <c r="A15" s="45" t="s">
        <v>8</v>
      </c>
      <c r="B15" s="4">
        <f>'SEKTÖR (U S D)'!B15*1.4879</f>
        <v>25274.173176700002</v>
      </c>
      <c r="C15" s="4">
        <f>'SEKTÖR (U S D)'!C15*1.5145</f>
        <v>24257.794963999997</v>
      </c>
      <c r="D15" s="34">
        <f t="shared" si="0"/>
        <v>-4.021410336924467</v>
      </c>
      <c r="E15" s="34">
        <f t="shared" si="1"/>
        <v>0.13577976969684377</v>
      </c>
      <c r="F15" s="4">
        <f>'SEKTÖR (U S D)'!F15*1.498</f>
        <v>123190.458258</v>
      </c>
      <c r="G15" s="4">
        <f>'SEKTÖR (U S D)'!G15*1.5602</f>
        <v>97001.3223128</v>
      </c>
      <c r="H15" s="34">
        <f t="shared" si="2"/>
        <v>-21.259062037379245</v>
      </c>
      <c r="I15" s="34">
        <f t="shared" si="3"/>
        <v>0.1437034813657118</v>
      </c>
      <c r="J15" s="4">
        <f>'SEKTÖR (U S D)'!J15*1.5021</f>
        <v>326931.7886136</v>
      </c>
      <c r="K15" s="4">
        <f>'SEKTÖR (U S D)'!K15*1.5209</f>
        <v>257312.8049085</v>
      </c>
      <c r="L15" s="34">
        <f t="shared" si="4"/>
        <v>-21.294651095364284</v>
      </c>
      <c r="M15" s="46">
        <f t="shared" si="5"/>
        <v>0.13885696600375128</v>
      </c>
    </row>
    <row r="16" spans="1:13" ht="14.25">
      <c r="A16" s="45" t="s">
        <v>155</v>
      </c>
      <c r="B16" s="4">
        <f>'SEKTÖR (U S D)'!B16*1.4879</f>
        <v>54961.0337019</v>
      </c>
      <c r="C16" s="4">
        <f>'SEKTÖR (U S D)'!C16*1.5145</f>
        <v>72478.3920965</v>
      </c>
      <c r="D16" s="34">
        <f t="shared" si="0"/>
        <v>31.87232338025408</v>
      </c>
      <c r="E16" s="34">
        <f t="shared" si="1"/>
        <v>0.4056881262895116</v>
      </c>
      <c r="F16" s="4">
        <f>'SEKTÖR (U S D)'!F16*1.498</f>
        <v>320799.67652599997</v>
      </c>
      <c r="G16" s="4">
        <f>'SEKTÖR (U S D)'!G16*1.5602</f>
        <v>383454.3746354</v>
      </c>
      <c r="H16" s="34">
        <f t="shared" si="2"/>
        <v>19.530785937161646</v>
      </c>
      <c r="I16" s="34">
        <f t="shared" si="3"/>
        <v>0.5680719320745543</v>
      </c>
      <c r="J16" s="4">
        <f>'SEKTÖR (U S D)'!J16*1.5021</f>
        <v>1056335.2358076</v>
      </c>
      <c r="K16" s="4">
        <f>'SEKTÖR (U S D)'!K16*1.5209</f>
        <v>1110595.4185008002</v>
      </c>
      <c r="L16" s="34">
        <f t="shared" si="4"/>
        <v>5.13664420667712</v>
      </c>
      <c r="M16" s="46">
        <f t="shared" si="5"/>
        <v>0.5993246637124248</v>
      </c>
    </row>
    <row r="17" spans="1:13" ht="14.25">
      <c r="A17" s="45" t="s">
        <v>9</v>
      </c>
      <c r="B17" s="4">
        <f>'SEKTÖR (U S D)'!B17*1.4879</f>
        <v>10112.7132165</v>
      </c>
      <c r="C17" s="4">
        <f>'SEKTÖR (U S D)'!C17*1.5145</f>
        <v>14168.277746999998</v>
      </c>
      <c r="D17" s="34">
        <f t="shared" si="0"/>
        <v>40.10362445444314</v>
      </c>
      <c r="E17" s="34">
        <f t="shared" si="1"/>
        <v>0.07930504369187545</v>
      </c>
      <c r="F17" s="4">
        <f>'SEKTÖR (U S D)'!F17*1.498</f>
        <v>38818.500896000005</v>
      </c>
      <c r="G17" s="4">
        <f>'SEKTÖR (U S D)'!G17*1.5602</f>
        <v>52705.23165479999</v>
      </c>
      <c r="H17" s="34">
        <f t="shared" si="2"/>
        <v>35.77348542130569</v>
      </c>
      <c r="I17" s="34">
        <f t="shared" si="3"/>
        <v>0.07808063946342349</v>
      </c>
      <c r="J17" s="4">
        <f>'SEKTÖR (U S D)'!J17*1.5021</f>
        <v>81960.8833179</v>
      </c>
      <c r="K17" s="4">
        <f>'SEKTÖR (U S D)'!K17*1.5209</f>
        <v>97428.88441799999</v>
      </c>
      <c r="L17" s="34">
        <f t="shared" si="4"/>
        <v>18.872418736758316</v>
      </c>
      <c r="M17" s="46">
        <f t="shared" si="5"/>
        <v>0.05257678216295692</v>
      </c>
    </row>
    <row r="18" spans="1:13" s="65" customFormat="1" ht="15.75">
      <c r="A18" s="43" t="s">
        <v>80</v>
      </c>
      <c r="B18" s="3">
        <f>'SEKTÖR (U S D)'!B18*1.4879</f>
        <v>114464.72430520001</v>
      </c>
      <c r="C18" s="3">
        <f>'SEKTÖR (U S D)'!C18*1.5145</f>
        <v>165961.069677</v>
      </c>
      <c r="D18" s="33">
        <f t="shared" si="0"/>
        <v>44.98883449410497</v>
      </c>
      <c r="E18" s="33">
        <f t="shared" si="1"/>
        <v>0.9289449371975862</v>
      </c>
      <c r="F18" s="3">
        <f>'SEKTÖR (U S D)'!F18*1.498</f>
        <v>464536.74173199997</v>
      </c>
      <c r="G18" s="3">
        <f>'SEKTÖR (U S D)'!G18*1.5602</f>
        <v>646833.5324256</v>
      </c>
      <c r="H18" s="33">
        <f t="shared" si="2"/>
        <v>39.24270661862318</v>
      </c>
      <c r="I18" s="33">
        <f t="shared" si="3"/>
        <v>0.9582573542028306</v>
      </c>
      <c r="J18" s="3">
        <f>'SEKTÖR (U S D)'!J18*1.5021</f>
        <v>1293214.8631509</v>
      </c>
      <c r="K18" s="3">
        <f>'SEKTÖR (U S D)'!K18*1.5209</f>
        <v>1622209.8470766</v>
      </c>
      <c r="L18" s="33">
        <f t="shared" si="4"/>
        <v>25.44008681775496</v>
      </c>
      <c r="M18" s="44">
        <f t="shared" si="5"/>
        <v>0.8754136338709079</v>
      </c>
    </row>
    <row r="19" spans="1:13" ht="14.25">
      <c r="A19" s="45" t="s">
        <v>115</v>
      </c>
      <c r="B19" s="4">
        <f>'SEKTÖR (U S D)'!B19*1.4879</f>
        <v>114464.72430520001</v>
      </c>
      <c r="C19" s="4">
        <f>'SEKTÖR (U S D)'!C19*1.5145</f>
        <v>165961.069677</v>
      </c>
      <c r="D19" s="34">
        <f t="shared" si="0"/>
        <v>44.98883449410497</v>
      </c>
      <c r="E19" s="34">
        <f t="shared" si="1"/>
        <v>0.9289449371975862</v>
      </c>
      <c r="F19" s="4">
        <f>'SEKTÖR (U S D)'!F19*1.498</f>
        <v>464536.74173199997</v>
      </c>
      <c r="G19" s="4">
        <f>'SEKTÖR (U S D)'!G19*1.5602</f>
        <v>646833.5324256</v>
      </c>
      <c r="H19" s="34">
        <f t="shared" si="2"/>
        <v>39.24270661862318</v>
      </c>
      <c r="I19" s="34">
        <f t="shared" si="3"/>
        <v>0.9582573542028306</v>
      </c>
      <c r="J19" s="4">
        <f>'SEKTÖR (U S D)'!J19*1.5021</f>
        <v>1293214.8631509</v>
      </c>
      <c r="K19" s="4">
        <f>'SEKTÖR (U S D)'!K19*1.5209</f>
        <v>1622209.8470766</v>
      </c>
      <c r="L19" s="34">
        <f t="shared" si="4"/>
        <v>25.44008681775496</v>
      </c>
      <c r="M19" s="46">
        <f t="shared" si="5"/>
        <v>0.8754136338709079</v>
      </c>
    </row>
    <row r="20" spans="1:13" s="65" customFormat="1" ht="15.75">
      <c r="A20" s="43" t="s">
        <v>81</v>
      </c>
      <c r="B20" s="3">
        <f>'SEKTÖR (U S D)'!B20*1.4879</f>
        <v>352993.88945799996</v>
      </c>
      <c r="C20" s="3">
        <f>'SEKTÖR (U S D)'!C20*1.5145</f>
        <v>423650.1687275</v>
      </c>
      <c r="D20" s="33">
        <f t="shared" si="0"/>
        <v>20.01628962415988</v>
      </c>
      <c r="E20" s="33">
        <f t="shared" si="1"/>
        <v>2.371325276152126</v>
      </c>
      <c r="F20" s="3">
        <f>'SEKTÖR (U S D)'!F20*1.498</f>
        <v>1350927.720184</v>
      </c>
      <c r="G20" s="3">
        <f>'SEKTÖR (U S D)'!G20*1.5602</f>
        <v>1653699.2864714</v>
      </c>
      <c r="H20" s="33">
        <f t="shared" si="2"/>
        <v>22.41212181552997</v>
      </c>
      <c r="I20" s="33">
        <f t="shared" si="3"/>
        <v>2.449887681238085</v>
      </c>
      <c r="J20" s="3">
        <f>'SEKTÖR (U S D)'!J20*1.5021</f>
        <v>4024036.4529492</v>
      </c>
      <c r="K20" s="3">
        <f>'SEKTÖR (U S D)'!K20*1.5209</f>
        <v>4692915.3956761</v>
      </c>
      <c r="L20" s="33">
        <f t="shared" si="4"/>
        <v>16.622089549827045</v>
      </c>
      <c r="M20" s="44">
        <f t="shared" si="5"/>
        <v>2.5324973383567158</v>
      </c>
    </row>
    <row r="21" spans="1:13" ht="15" thickBot="1">
      <c r="A21" s="45" t="s">
        <v>10</v>
      </c>
      <c r="B21" s="4">
        <f>'SEKTÖR (U S D)'!B21*1.4879</f>
        <v>352993.88945799996</v>
      </c>
      <c r="C21" s="4">
        <f>'SEKTÖR (U S D)'!C21*1.5145</f>
        <v>423650.1687275</v>
      </c>
      <c r="D21" s="34">
        <f t="shared" si="0"/>
        <v>20.01628962415988</v>
      </c>
      <c r="E21" s="34">
        <f t="shared" si="1"/>
        <v>2.371325276152126</v>
      </c>
      <c r="F21" s="4">
        <f>'SEKTÖR (U S D)'!F21*1.498</f>
        <v>1350927.720184</v>
      </c>
      <c r="G21" s="4">
        <f>'SEKTÖR (U S D)'!G21*1.5602</f>
        <v>1653699.2864714</v>
      </c>
      <c r="H21" s="34">
        <f t="shared" si="2"/>
        <v>22.41212181552997</v>
      </c>
      <c r="I21" s="34">
        <f t="shared" si="3"/>
        <v>2.449887681238085</v>
      </c>
      <c r="J21" s="4">
        <f>'SEKTÖR (U S D)'!J21*1.5021</f>
        <v>4024036.4529492</v>
      </c>
      <c r="K21" s="4">
        <f>'SEKTÖR (U S D)'!K21*1.5209</f>
        <v>4692915.3956761</v>
      </c>
      <c r="L21" s="34">
        <f t="shared" si="4"/>
        <v>16.622089549827045</v>
      </c>
      <c r="M21" s="46">
        <f t="shared" si="5"/>
        <v>2.5324973383567158</v>
      </c>
    </row>
    <row r="22" spans="1:13" ht="18" thickBot="1" thickTop="1">
      <c r="A22" s="52" t="s">
        <v>11</v>
      </c>
      <c r="B22" s="59">
        <f>'SEKTÖR (U S D)'!B22*1.4879</f>
        <v>11715640.2881465</v>
      </c>
      <c r="C22" s="59">
        <f>'SEKTÖR (U S D)'!C22*1.5145</f>
        <v>15355347.808502</v>
      </c>
      <c r="D22" s="60">
        <f t="shared" si="0"/>
        <v>31.06708153235156</v>
      </c>
      <c r="E22" s="60">
        <f t="shared" si="1"/>
        <v>85.94950992650068</v>
      </c>
      <c r="F22" s="59">
        <f>'SEKTÖR (U S D)'!F22*1.498</f>
        <v>43860036.18675</v>
      </c>
      <c r="G22" s="59">
        <f>'SEKTÖR (U S D)'!G22*1.5602</f>
        <v>57002741.7803294</v>
      </c>
      <c r="H22" s="60">
        <f t="shared" si="2"/>
        <v>29.96510430958051</v>
      </c>
      <c r="I22" s="60">
        <f t="shared" si="3"/>
        <v>84.44722449049668</v>
      </c>
      <c r="J22" s="59">
        <f>'SEKTÖR (U S D)'!J22*1.5021</f>
        <v>130251912.0575445</v>
      </c>
      <c r="K22" s="59">
        <f>'SEKTÖR (U S D)'!K22*1.5209</f>
        <v>153205940.08163124</v>
      </c>
      <c r="L22" s="60">
        <f t="shared" si="4"/>
        <v>17.62279544422027</v>
      </c>
      <c r="M22" s="60">
        <f t="shared" si="5"/>
        <v>82.67646074221886</v>
      </c>
    </row>
    <row r="23" spans="1:13" s="65" customFormat="1" ht="15.75">
      <c r="A23" s="43" t="s">
        <v>82</v>
      </c>
      <c r="B23" s="3">
        <f>'SEKTÖR (U S D)'!B23*1.4879</f>
        <v>1130197.4813714</v>
      </c>
      <c r="C23" s="3">
        <f>'SEKTÖR (U S D)'!C23*1.5145</f>
        <v>1525160.5458115</v>
      </c>
      <c r="D23" s="33">
        <f t="shared" si="0"/>
        <v>34.94637627052977</v>
      </c>
      <c r="E23" s="33">
        <f t="shared" si="1"/>
        <v>8.536882596638556</v>
      </c>
      <c r="F23" s="3">
        <f>'SEKTÖR (U S D)'!F23*1.498</f>
        <v>4150324.095834</v>
      </c>
      <c r="G23" s="3">
        <f>'SEKTÖR (U S D)'!G23*1.5602</f>
        <v>5636804.782242</v>
      </c>
      <c r="H23" s="33">
        <f t="shared" si="2"/>
        <v>35.81601465533969</v>
      </c>
      <c r="I23" s="33">
        <f t="shared" si="3"/>
        <v>8.350695141814365</v>
      </c>
      <c r="J23" s="3">
        <f>'SEKTÖR (U S D)'!J23*1.5021</f>
        <v>12348567.915225301</v>
      </c>
      <c r="K23" s="3">
        <f>'SEKTÖR (U S D)'!K23*1.5209</f>
        <v>15180270.881884098</v>
      </c>
      <c r="L23" s="33">
        <f t="shared" si="4"/>
        <v>22.93142804978558</v>
      </c>
      <c r="M23" s="44">
        <f t="shared" si="5"/>
        <v>8.191921729363902</v>
      </c>
    </row>
    <row r="24" spans="1:13" ht="14.25">
      <c r="A24" s="45" t="s">
        <v>12</v>
      </c>
      <c r="B24" s="4">
        <f>'SEKTÖR (U S D)'!B24*1.4879</f>
        <v>833602.8223157999</v>
      </c>
      <c r="C24" s="4">
        <f>'SEKTÖR (U S D)'!C24*1.5145</f>
        <v>1151382.4001615</v>
      </c>
      <c r="D24" s="34">
        <f t="shared" si="0"/>
        <v>38.12122144247173</v>
      </c>
      <c r="E24" s="34">
        <f t="shared" si="1"/>
        <v>6.444709313395435</v>
      </c>
      <c r="F24" s="4">
        <f>'SEKTÖR (U S D)'!F24*1.498</f>
        <v>3092082.582848</v>
      </c>
      <c r="G24" s="4">
        <f>'SEKTÖR (U S D)'!G24*1.5602</f>
        <v>4263551.9138306</v>
      </c>
      <c r="H24" s="34">
        <f t="shared" si="2"/>
        <v>37.886094552610686</v>
      </c>
      <c r="I24" s="34">
        <f t="shared" si="3"/>
        <v>6.316277328933402</v>
      </c>
      <c r="J24" s="4">
        <f>'SEKTÖR (U S D)'!J24*1.5021</f>
        <v>8923845.2100102</v>
      </c>
      <c r="K24" s="4">
        <f>'SEKTÖR (U S D)'!K24*1.5209</f>
        <v>10940715.8448135</v>
      </c>
      <c r="L24" s="34">
        <f t="shared" si="4"/>
        <v>22.600914598349398</v>
      </c>
      <c r="M24" s="46">
        <f t="shared" si="5"/>
        <v>5.904076980001808</v>
      </c>
    </row>
    <row r="25" spans="1:13" ht="14.25">
      <c r="A25" s="45" t="s">
        <v>13</v>
      </c>
      <c r="B25" s="4">
        <f>'SEKTÖR (U S D)'!B25*1.4879</f>
        <v>147342.64973869998</v>
      </c>
      <c r="C25" s="4">
        <f>'SEKTÖR (U S D)'!C25*1.5145</f>
        <v>172605.889963</v>
      </c>
      <c r="D25" s="34">
        <f t="shared" si="0"/>
        <v>17.145911431009473</v>
      </c>
      <c r="E25" s="34">
        <f t="shared" si="1"/>
        <v>0.966138431884509</v>
      </c>
      <c r="F25" s="4">
        <f>'SEKTÖR (U S D)'!F25*1.498</f>
        <v>518789.416754</v>
      </c>
      <c r="G25" s="4">
        <f>'SEKTÖR (U S D)'!G25*1.5602</f>
        <v>652363.2182288</v>
      </c>
      <c r="H25" s="34">
        <f t="shared" si="2"/>
        <v>25.747210170661234</v>
      </c>
      <c r="I25" s="34">
        <f t="shared" si="3"/>
        <v>0.9664493569697202</v>
      </c>
      <c r="J25" s="4">
        <f>'SEKTÖR (U S D)'!J25*1.5021</f>
        <v>1693746.0548756998</v>
      </c>
      <c r="K25" s="4">
        <f>'SEKTÖR (U S D)'!K25*1.5209</f>
        <v>2129581.1806202</v>
      </c>
      <c r="L25" s="34">
        <f t="shared" si="4"/>
        <v>25.732023079249927</v>
      </c>
      <c r="M25" s="46">
        <f t="shared" si="5"/>
        <v>1.1492128489476479</v>
      </c>
    </row>
    <row r="26" spans="1:13" ht="14.25">
      <c r="A26" s="45" t="s">
        <v>14</v>
      </c>
      <c r="B26" s="4">
        <f>'SEKTÖR (U S D)'!B26*1.4879</f>
        <v>149252.0108048</v>
      </c>
      <c r="C26" s="4">
        <f>'SEKTÖR (U S D)'!C26*1.5145</f>
        <v>201172.255687</v>
      </c>
      <c r="D26" s="34">
        <f t="shared" si="0"/>
        <v>34.786965081565405</v>
      </c>
      <c r="E26" s="34">
        <f t="shared" si="1"/>
        <v>1.1260348513586123</v>
      </c>
      <c r="F26" s="4">
        <f>'SEKTÖR (U S D)'!F26*1.498</f>
        <v>539452.096232</v>
      </c>
      <c r="G26" s="4">
        <f>'SEKTÖR (U S D)'!G26*1.5602</f>
        <v>720889.6486224</v>
      </c>
      <c r="H26" s="34">
        <f t="shared" si="2"/>
        <v>33.63367269452037</v>
      </c>
      <c r="I26" s="34">
        <f t="shared" si="3"/>
        <v>1.06796845359987</v>
      </c>
      <c r="J26" s="4">
        <f>'SEKTÖR (U S D)'!J26*1.5021</f>
        <v>1730976.6503394002</v>
      </c>
      <c r="K26" s="4">
        <f>'SEKTÖR (U S D)'!K26*1.5209</f>
        <v>2109973.8518877</v>
      </c>
      <c r="L26" s="34">
        <f t="shared" si="4"/>
        <v>21.894992140650096</v>
      </c>
      <c r="M26" s="46">
        <f t="shared" si="5"/>
        <v>1.1386318979522194</v>
      </c>
    </row>
    <row r="27" spans="1:13" s="65" customFormat="1" ht="15.75">
      <c r="A27" s="43" t="s">
        <v>83</v>
      </c>
      <c r="B27" s="3">
        <f>'SEKTÖR (U S D)'!B27*1.4879</f>
        <v>1598595.2129775998</v>
      </c>
      <c r="C27" s="3">
        <f>'SEKTÖR (U S D)'!C27*1.5145</f>
        <v>2440294.964185</v>
      </c>
      <c r="D27" s="33">
        <f t="shared" si="0"/>
        <v>52.652462885812135</v>
      </c>
      <c r="E27" s="33">
        <f t="shared" si="1"/>
        <v>13.65922536327556</v>
      </c>
      <c r="F27" s="3">
        <f>'SEKTÖR (U S D)'!F27*1.498</f>
        <v>5650314.4075420005</v>
      </c>
      <c r="G27" s="3">
        <f>'SEKTÖR (U S D)'!G27*1.5602</f>
        <v>8372401.7613654</v>
      </c>
      <c r="H27" s="33">
        <f t="shared" si="2"/>
        <v>48.17585637694737</v>
      </c>
      <c r="I27" s="33">
        <f t="shared" si="3"/>
        <v>12.40336989036965</v>
      </c>
      <c r="J27" s="3">
        <f>'SEKTÖR (U S D)'!J27*1.5021</f>
        <v>16414985.147815801</v>
      </c>
      <c r="K27" s="3">
        <f>'SEKTÖR (U S D)'!K27*1.5209</f>
        <v>21710565.590538695</v>
      </c>
      <c r="L27" s="33">
        <f t="shared" si="4"/>
        <v>32.2606471771772</v>
      </c>
      <c r="M27" s="44">
        <f t="shared" si="5"/>
        <v>11.715947324112584</v>
      </c>
    </row>
    <row r="28" spans="1:13" ht="14.25">
      <c r="A28" s="45" t="s">
        <v>15</v>
      </c>
      <c r="B28" s="4">
        <f>'SEKTÖR (U S D)'!B28*1.4879</f>
        <v>1598595.2129775998</v>
      </c>
      <c r="C28" s="4">
        <f>'SEKTÖR (U S D)'!C28*1.5145</f>
        <v>2440294.964185</v>
      </c>
      <c r="D28" s="34">
        <f t="shared" si="0"/>
        <v>52.652462885812135</v>
      </c>
      <c r="E28" s="34">
        <f t="shared" si="1"/>
        <v>13.65922536327556</v>
      </c>
      <c r="F28" s="4">
        <f>'SEKTÖR (U S D)'!F28*1.498</f>
        <v>5650314.4075420005</v>
      </c>
      <c r="G28" s="4">
        <f>'SEKTÖR (U S D)'!G28*1.5602</f>
        <v>8372401.7613654</v>
      </c>
      <c r="H28" s="34">
        <f t="shared" si="2"/>
        <v>48.17585637694737</v>
      </c>
      <c r="I28" s="34">
        <f t="shared" si="3"/>
        <v>12.40336989036965</v>
      </c>
      <c r="J28" s="4">
        <f>'SEKTÖR (U S D)'!J28*1.5021</f>
        <v>16414985.147815801</v>
      </c>
      <c r="K28" s="4">
        <f>'SEKTÖR (U S D)'!K28*1.5209</f>
        <v>21710565.590538695</v>
      </c>
      <c r="L28" s="34">
        <f t="shared" si="4"/>
        <v>32.2606471771772</v>
      </c>
      <c r="M28" s="46">
        <f t="shared" si="5"/>
        <v>11.715947324112584</v>
      </c>
    </row>
    <row r="29" spans="1:13" s="65" customFormat="1" ht="15.75">
      <c r="A29" s="43" t="s">
        <v>84</v>
      </c>
      <c r="B29" s="3">
        <f>'SEKTÖR (U S D)'!B29*1.4879</f>
        <v>8986847.5923096</v>
      </c>
      <c r="C29" s="3">
        <f>'SEKTÖR (U S D)'!C29*1.5145</f>
        <v>11389892.2985055</v>
      </c>
      <c r="D29" s="33">
        <f t="shared" si="0"/>
        <v>26.73957337667861</v>
      </c>
      <c r="E29" s="33">
        <f t="shared" si="1"/>
        <v>63.753401966586566</v>
      </c>
      <c r="F29" s="3">
        <f>'SEKTÖR (U S D)'!F29*1.498</f>
        <v>34059397.681876</v>
      </c>
      <c r="G29" s="3">
        <f>'SEKTÖR (U S D)'!G29*1.5602</f>
        <v>42993535.238282196</v>
      </c>
      <c r="H29" s="33">
        <f t="shared" si="2"/>
        <v>26.23104976739009</v>
      </c>
      <c r="I29" s="33">
        <f t="shared" si="3"/>
        <v>63.69315946062404</v>
      </c>
      <c r="J29" s="3">
        <f>'SEKTÖR (U S D)'!J29*1.5021</f>
        <v>101488358.9975076</v>
      </c>
      <c r="K29" s="3">
        <f>'SEKTÖR (U S D)'!K29*1.5209</f>
        <v>116315103.6107294</v>
      </c>
      <c r="L29" s="33">
        <f t="shared" si="4"/>
        <v>14.609305697401135</v>
      </c>
      <c r="M29" s="44">
        <f t="shared" si="5"/>
        <v>62.76859168956316</v>
      </c>
    </row>
    <row r="30" spans="1:13" ht="14.25">
      <c r="A30" s="45" t="s">
        <v>16</v>
      </c>
      <c r="B30" s="4">
        <f>'SEKTÖR (U S D)'!B30*1.4879</f>
        <v>1778595.3200552</v>
      </c>
      <c r="C30" s="4">
        <f>'SEKTÖR (U S D)'!C30*1.5145</f>
        <v>2128697.5193315</v>
      </c>
      <c r="D30" s="34">
        <f t="shared" si="0"/>
        <v>19.684196586406976</v>
      </c>
      <c r="E30" s="34">
        <f t="shared" si="1"/>
        <v>11.91510025367175</v>
      </c>
      <c r="F30" s="4">
        <f>'SEKTÖR (U S D)'!F30*1.498</f>
        <v>7084292.5794480005</v>
      </c>
      <c r="G30" s="4">
        <f>'SEKTÖR (U S D)'!G30*1.5602</f>
        <v>8476083.694697</v>
      </c>
      <c r="H30" s="34">
        <f t="shared" si="2"/>
        <v>19.64615520379095</v>
      </c>
      <c r="I30" s="34">
        <f t="shared" si="3"/>
        <v>12.556970423014272</v>
      </c>
      <c r="J30" s="4">
        <f>'SEKTÖR (U S D)'!J30*1.5021</f>
        <v>20966269.176410403</v>
      </c>
      <c r="K30" s="4">
        <f>'SEKTÖR (U S D)'!K30*1.5209</f>
        <v>23321980.103103396</v>
      </c>
      <c r="L30" s="34">
        <f t="shared" si="4"/>
        <v>11.235718223743179</v>
      </c>
      <c r="M30" s="46">
        <f t="shared" si="5"/>
        <v>12.585535334972423</v>
      </c>
    </row>
    <row r="31" spans="1:13" ht="14.25">
      <c r="A31" s="45" t="s">
        <v>127</v>
      </c>
      <c r="B31" s="4">
        <f>'SEKTÖR (U S D)'!B31*1.4879</f>
        <v>2099636.5525495</v>
      </c>
      <c r="C31" s="4">
        <f>'SEKTÖR (U S D)'!C31*1.5145</f>
        <v>2714525.2747275</v>
      </c>
      <c r="D31" s="34">
        <f t="shared" si="0"/>
        <v>29.285483786770932</v>
      </c>
      <c r="E31" s="34">
        <f t="shared" si="1"/>
        <v>15.194192925851361</v>
      </c>
      <c r="F31" s="4">
        <f>'SEKTÖR (U S D)'!F31*1.498</f>
        <v>8884011.518423999</v>
      </c>
      <c r="G31" s="4">
        <f>'SEKTÖR (U S D)'!G31*1.5602</f>
        <v>10718903.6484172</v>
      </c>
      <c r="H31" s="34">
        <f t="shared" si="2"/>
        <v>20.65386932680055</v>
      </c>
      <c r="I31" s="34">
        <f t="shared" si="3"/>
        <v>15.879616215272172</v>
      </c>
      <c r="J31" s="4">
        <f>'SEKTÖR (U S D)'!J31*1.5021</f>
        <v>25434824.8657509</v>
      </c>
      <c r="K31" s="4">
        <f>'SEKTÖR (U S D)'!K31*1.5209</f>
        <v>27859325.3312934</v>
      </c>
      <c r="L31" s="34">
        <f t="shared" si="4"/>
        <v>9.532208215859171</v>
      </c>
      <c r="M31" s="46">
        <f t="shared" si="5"/>
        <v>15.034080374626022</v>
      </c>
    </row>
    <row r="32" spans="1:13" ht="14.25">
      <c r="A32" s="45" t="s">
        <v>128</v>
      </c>
      <c r="B32" s="4">
        <f>'SEKTÖR (U S D)'!B32*1.4879</f>
        <v>119388.7805652</v>
      </c>
      <c r="C32" s="4">
        <f>'SEKTÖR (U S D)'!C32*1.5145</f>
        <v>352035.0916095</v>
      </c>
      <c r="D32" s="34">
        <f t="shared" si="0"/>
        <v>194.86446711569215</v>
      </c>
      <c r="E32" s="34">
        <f t="shared" si="1"/>
        <v>1.9704694402307426</v>
      </c>
      <c r="F32" s="4">
        <f>'SEKTÖR (U S D)'!F32*1.498</f>
        <v>447641.35998400004</v>
      </c>
      <c r="G32" s="4">
        <f>'SEKTÖR (U S D)'!G32*1.5602</f>
        <v>832596.5876690001</v>
      </c>
      <c r="H32" s="34">
        <f t="shared" si="2"/>
        <v>85.99634933169703</v>
      </c>
      <c r="I32" s="34">
        <f t="shared" si="3"/>
        <v>1.2334577031375078</v>
      </c>
      <c r="J32" s="4">
        <f>'SEKTÖR (U S D)'!J32*1.5021</f>
        <v>2362422.9817989003</v>
      </c>
      <c r="K32" s="4">
        <f>'SEKTÖR (U S D)'!K32*1.5209</f>
        <v>2059363.7051663003</v>
      </c>
      <c r="L32" s="34">
        <f t="shared" si="4"/>
        <v>-12.828324096383081</v>
      </c>
      <c r="M32" s="46">
        <f t="shared" si="5"/>
        <v>1.111320503848699</v>
      </c>
    </row>
    <row r="33" spans="1:13" ht="14.25">
      <c r="A33" s="45" t="s">
        <v>34</v>
      </c>
      <c r="B33" s="4">
        <f>'SEKTÖR (U S D)'!B33*1.4879</f>
        <v>1221617.7964641</v>
      </c>
      <c r="C33" s="4">
        <f>'SEKTÖR (U S D)'!C33*1.5145</f>
        <v>1310926.489418</v>
      </c>
      <c r="D33" s="34">
        <f t="shared" si="0"/>
        <v>7.310690234899873</v>
      </c>
      <c r="E33" s="34">
        <f t="shared" si="1"/>
        <v>7.337736059144142</v>
      </c>
      <c r="F33" s="4">
        <f>'SEKTÖR (U S D)'!F33*1.498</f>
        <v>4421484.658710001</v>
      </c>
      <c r="G33" s="4">
        <f>'SEKTÖR (U S D)'!G33*1.5602</f>
        <v>5056403.0461816</v>
      </c>
      <c r="H33" s="34">
        <f t="shared" si="2"/>
        <v>14.359845990211815</v>
      </c>
      <c r="I33" s="34">
        <f t="shared" si="3"/>
        <v>7.490853769821268</v>
      </c>
      <c r="J33" s="4">
        <f>'SEKTÖR (U S D)'!J33*1.5021</f>
        <v>13757546.4694641</v>
      </c>
      <c r="K33" s="4">
        <f>'SEKTÖR (U S D)'!K33*1.5209</f>
        <v>15059574.0495043</v>
      </c>
      <c r="L33" s="34">
        <f t="shared" si="4"/>
        <v>9.464097271487667</v>
      </c>
      <c r="M33" s="46">
        <f t="shared" si="5"/>
        <v>8.12678856991433</v>
      </c>
    </row>
    <row r="34" spans="1:13" ht="14.25">
      <c r="A34" s="45" t="s">
        <v>33</v>
      </c>
      <c r="B34" s="4">
        <f>'SEKTÖR (U S D)'!B34*1.4879</f>
        <v>823836.6469609</v>
      </c>
      <c r="C34" s="4">
        <f>'SEKTÖR (U S D)'!C34*1.5145</f>
        <v>1085403.1228495</v>
      </c>
      <c r="D34" s="34">
        <f t="shared" si="0"/>
        <v>31.74979856182753</v>
      </c>
      <c r="E34" s="34">
        <f t="shared" si="1"/>
        <v>6.075399114695071</v>
      </c>
      <c r="F34" s="4">
        <f>'SEKTÖR (U S D)'!F34*1.498</f>
        <v>2915107.7902800003</v>
      </c>
      <c r="G34" s="4">
        <f>'SEKTÖR (U S D)'!G34*1.5602</f>
        <v>3980105.001821201</v>
      </c>
      <c r="H34" s="34">
        <f t="shared" si="2"/>
        <v>36.53371635492443</v>
      </c>
      <c r="I34" s="34">
        <f t="shared" si="3"/>
        <v>5.896362351828639</v>
      </c>
      <c r="J34" s="4">
        <f>'SEKTÖR (U S D)'!J34*1.5021</f>
        <v>8701269.2728371</v>
      </c>
      <c r="K34" s="4">
        <f>'SEKTÖR (U S D)'!K34*1.5209</f>
        <v>10577278.213540899</v>
      </c>
      <c r="L34" s="34">
        <f t="shared" si="4"/>
        <v>21.56017566954475</v>
      </c>
      <c r="M34" s="46">
        <f t="shared" si="5"/>
        <v>5.70795053060863</v>
      </c>
    </row>
    <row r="35" spans="1:13" ht="14.25">
      <c r="A35" s="45" t="s">
        <v>17</v>
      </c>
      <c r="B35" s="4">
        <f>'SEKTÖR (U S D)'!B35*1.4879</f>
        <v>729943.0760448</v>
      </c>
      <c r="C35" s="4">
        <f>'SEKTÖR (U S D)'!C35*1.5145</f>
        <v>930163.0593384999</v>
      </c>
      <c r="D35" s="34">
        <f t="shared" si="0"/>
        <v>27.42953387250316</v>
      </c>
      <c r="E35" s="34">
        <f t="shared" si="1"/>
        <v>5.206463578611569</v>
      </c>
      <c r="F35" s="4">
        <f>'SEKTÖR (U S D)'!F35*1.498</f>
        <v>2719138.332246</v>
      </c>
      <c r="G35" s="4">
        <f>'SEKTÖR (U S D)'!G35*1.5602</f>
        <v>3545765.0177860004</v>
      </c>
      <c r="H35" s="34">
        <f t="shared" si="2"/>
        <v>30.400317473264018</v>
      </c>
      <c r="I35" s="34">
        <f t="shared" si="3"/>
        <v>5.252905476045928</v>
      </c>
      <c r="J35" s="4">
        <f>'SEKTÖR (U S D)'!J35*1.5021</f>
        <v>8639486.842358699</v>
      </c>
      <c r="K35" s="4">
        <f>'SEKTÖR (U S D)'!K35*1.5209</f>
        <v>9515871.067560498</v>
      </c>
      <c r="L35" s="34">
        <f t="shared" si="4"/>
        <v>10.143938421260836</v>
      </c>
      <c r="M35" s="46">
        <f t="shared" si="5"/>
        <v>5.135169957026416</v>
      </c>
    </row>
    <row r="36" spans="1:13" ht="14.25">
      <c r="A36" s="45" t="s">
        <v>154</v>
      </c>
      <c r="B36" s="4">
        <f>'SEKTÖR (U S D)'!B36*1.4879</f>
        <v>1603092.1273693</v>
      </c>
      <c r="C36" s="4">
        <f>'SEKTÖR (U S D)'!C36*1.5145</f>
        <v>2222275.234816</v>
      </c>
      <c r="D36" s="34">
        <f t="shared" si="0"/>
        <v>38.62429968156536</v>
      </c>
      <c r="E36" s="34">
        <f t="shared" si="1"/>
        <v>12.438889026563043</v>
      </c>
      <c r="F36" s="4">
        <f>'SEKTÖR (U S D)'!F36*1.498</f>
        <v>5399861.38475</v>
      </c>
      <c r="G36" s="4">
        <f>'SEKTÖR (U S D)'!G36*1.5602</f>
        <v>7990569.05861</v>
      </c>
      <c r="H36" s="34">
        <f t="shared" si="2"/>
        <v>47.97729958729195</v>
      </c>
      <c r="I36" s="34">
        <f t="shared" si="3"/>
        <v>11.837700398686964</v>
      </c>
      <c r="J36" s="4">
        <f>'SEKTÖR (U S D)'!J36*1.5021</f>
        <v>15119741.220947102</v>
      </c>
      <c r="K36" s="4">
        <f>'SEKTÖR (U S D)'!K36*1.5209</f>
        <v>21001865.884507798</v>
      </c>
      <c r="L36" s="34">
        <f t="shared" si="4"/>
        <v>38.903606732445375</v>
      </c>
      <c r="M36" s="46">
        <f t="shared" si="5"/>
        <v>11.333502730956038</v>
      </c>
    </row>
    <row r="37" spans="1:13" ht="14.25">
      <c r="A37" s="45" t="s">
        <v>18</v>
      </c>
      <c r="B37" s="4">
        <f>'SEKTÖR (U S D)'!B37*1.4879</f>
        <v>431522.8782575</v>
      </c>
      <c r="C37" s="4">
        <f>'SEKTÖR (U S D)'!C37*1.5145</f>
        <v>433566.3150715</v>
      </c>
      <c r="D37" s="34">
        <f t="shared" si="0"/>
        <v>0.4735407824149355</v>
      </c>
      <c r="E37" s="34">
        <f t="shared" si="1"/>
        <v>2.4268295818347605</v>
      </c>
      <c r="F37" s="4">
        <f>'SEKTÖR (U S D)'!F37*1.498</f>
        <v>1594209.130892</v>
      </c>
      <c r="G37" s="4">
        <f>'SEKTÖR (U S D)'!G37*1.5602</f>
        <v>1596764.7348656002</v>
      </c>
      <c r="H37" s="34">
        <f t="shared" si="2"/>
        <v>0.16030544074041217</v>
      </c>
      <c r="I37" s="34">
        <f t="shared" si="3"/>
        <v>2.3655414776949444</v>
      </c>
      <c r="J37" s="4">
        <f>'SEKTÖR (U S D)'!J37*1.5021</f>
        <v>4859039.747242798</v>
      </c>
      <c r="K37" s="4">
        <f>'SEKTÖR (U S D)'!K37*1.5209</f>
        <v>4824834.3164615</v>
      </c>
      <c r="L37" s="34">
        <f t="shared" si="4"/>
        <v>-0.7039545375340419</v>
      </c>
      <c r="M37" s="46">
        <f t="shared" si="5"/>
        <v>2.60368641542291</v>
      </c>
    </row>
    <row r="38" spans="1:13" ht="14.25">
      <c r="A38" s="45" t="s">
        <v>88</v>
      </c>
      <c r="B38" s="4">
        <f>'SEKTÖR (U S D)'!B38*1.4879</f>
        <v>168249.1177597</v>
      </c>
      <c r="C38" s="4">
        <f>'SEKTÖR (U S D)'!C38*1.5145</f>
        <v>200353.14744899998</v>
      </c>
      <c r="D38" s="34">
        <f t="shared" si="0"/>
        <v>19.081246972808636</v>
      </c>
      <c r="E38" s="34">
        <f t="shared" si="1"/>
        <v>1.1214500023202933</v>
      </c>
      <c r="F38" s="4">
        <f>'SEKTÖR (U S D)'!F38*1.498</f>
        <v>559015.679628</v>
      </c>
      <c r="G38" s="4">
        <f>'SEKTÖR (U S D)'!G38*1.5602</f>
        <v>752742.860324</v>
      </c>
      <c r="H38" s="34">
        <f t="shared" si="2"/>
        <v>34.65505311495319</v>
      </c>
      <c r="I38" s="34">
        <f t="shared" si="3"/>
        <v>1.1151576805615206</v>
      </c>
      <c r="J38" s="4">
        <f>'SEKTÖR (U S D)'!J38*1.5021</f>
        <v>1568412.3119463</v>
      </c>
      <c r="K38" s="4">
        <f>'SEKTÖR (U S D)'!K38*1.5209</f>
        <v>1996521.8251369998</v>
      </c>
      <c r="L38" s="34">
        <f t="shared" si="4"/>
        <v>27.295725105565065</v>
      </c>
      <c r="M38" s="46">
        <f t="shared" si="5"/>
        <v>1.0774083446697442</v>
      </c>
    </row>
    <row r="39" spans="1:13" ht="15" thickBot="1">
      <c r="A39" s="45" t="s">
        <v>85</v>
      </c>
      <c r="B39" s="4">
        <f>'SEKTÖR (U S D)'!B39*1.4879</f>
        <v>10965.2947955</v>
      </c>
      <c r="C39" s="4">
        <f>'SEKTÖR (U S D)'!C39*1.5145</f>
        <v>11947.0469235</v>
      </c>
      <c r="D39" s="34">
        <f t="shared" si="0"/>
        <v>8.95326706950822</v>
      </c>
      <c r="E39" s="34">
        <f t="shared" si="1"/>
        <v>0.06687200061825932</v>
      </c>
      <c r="F39" s="4">
        <f>'SEKTÖR (U S D)'!F39*1.498</f>
        <v>34635.247513999995</v>
      </c>
      <c r="G39" s="4">
        <f>'SEKTÖR (U S D)'!G39*1.5602</f>
        <v>43601.5925912</v>
      </c>
      <c r="H39" s="34">
        <f t="shared" si="2"/>
        <v>25.88791973718594</v>
      </c>
      <c r="I39" s="34">
        <f t="shared" si="3"/>
        <v>0.06459397149494388</v>
      </c>
      <c r="J39" s="4">
        <f>'SEKTÖR (U S D)'!J39*1.5021</f>
        <v>79346.10274290001</v>
      </c>
      <c r="K39" s="4">
        <f>'SEKTÖR (U S D)'!K39*1.5209</f>
        <v>98489.12510060001</v>
      </c>
      <c r="L39" s="34">
        <f t="shared" si="4"/>
        <v>24.12597682299266</v>
      </c>
      <c r="M39" s="46">
        <f t="shared" si="5"/>
        <v>0.05314893326313998</v>
      </c>
    </row>
    <row r="40" spans="1:13" ht="18" thickBot="1" thickTop="1">
      <c r="A40" s="52" t="s">
        <v>19</v>
      </c>
      <c r="B40" s="59">
        <f>'SEKTÖR (U S D)'!B40*1.4879</f>
        <v>509362.32658419997</v>
      </c>
      <c r="C40" s="59">
        <f>'SEKTÖR (U S D)'!C40*1.5145</f>
        <v>494996.4039215</v>
      </c>
      <c r="D40" s="60">
        <f t="shared" si="0"/>
        <v>-2.8203740074454036</v>
      </c>
      <c r="E40" s="60">
        <f t="shared" si="1"/>
        <v>2.770676305285434</v>
      </c>
      <c r="F40" s="59">
        <f>'SEKTÖR (U S D)'!F40*1.498</f>
        <v>1584232.708548</v>
      </c>
      <c r="G40" s="59">
        <f>'SEKTÖR (U S D)'!G40*1.5602</f>
        <v>1796492.5021872</v>
      </c>
      <c r="H40" s="60">
        <f t="shared" si="2"/>
        <v>13.398271131123323</v>
      </c>
      <c r="I40" s="60">
        <f t="shared" si="3"/>
        <v>2.661429974935846</v>
      </c>
      <c r="J40" s="59">
        <f>'SEKTÖR (U S D)'!J40*1.5021</f>
        <v>4469863.9703733</v>
      </c>
      <c r="K40" s="59">
        <f>'SEKTÖR (U S D)'!K40*1.5209</f>
        <v>5705609.685746199</v>
      </c>
      <c r="L40" s="60">
        <f t="shared" si="4"/>
        <v>27.64615933647073</v>
      </c>
      <c r="M40" s="60">
        <f t="shared" si="5"/>
        <v>3.0789903768918987</v>
      </c>
    </row>
    <row r="41" spans="1:13" ht="14.25">
      <c r="A41" s="45" t="s">
        <v>89</v>
      </c>
      <c r="B41" s="4">
        <f>'SEKTÖR (U S D)'!B41*1.4879</f>
        <v>509362.32658419997</v>
      </c>
      <c r="C41" s="4">
        <f>'SEKTÖR (U S D)'!C41*1.5145</f>
        <v>494996.4039215</v>
      </c>
      <c r="D41" s="34">
        <f t="shared" si="0"/>
        <v>-2.8203740074454036</v>
      </c>
      <c r="E41" s="34">
        <f t="shared" si="1"/>
        <v>2.770676305285434</v>
      </c>
      <c r="F41" s="4">
        <f>'SEKTÖR (U S D)'!F41*1.498</f>
        <v>1584232.708548</v>
      </c>
      <c r="G41" s="4">
        <f>'SEKTÖR (U S D)'!G41*1.5602</f>
        <v>1796492.5021872</v>
      </c>
      <c r="H41" s="34">
        <f t="shared" si="2"/>
        <v>13.398271131123323</v>
      </c>
      <c r="I41" s="34">
        <f t="shared" si="3"/>
        <v>2.661429974935846</v>
      </c>
      <c r="J41" s="4">
        <f>'SEKTÖR (U S D)'!J41*1.5021</f>
        <v>4469863.9703733</v>
      </c>
      <c r="K41" s="4">
        <f>'SEKTÖR (U S D)'!K41*1.5209</f>
        <v>5705609.685746199</v>
      </c>
      <c r="L41" s="34">
        <f t="shared" si="4"/>
        <v>27.64615933647073</v>
      </c>
      <c r="M41" s="46">
        <f t="shared" si="5"/>
        <v>3.0789903768918987</v>
      </c>
    </row>
    <row r="42" spans="1:13" ht="14.25">
      <c r="A42" s="137" t="s">
        <v>132</v>
      </c>
      <c r="B42" s="156">
        <f>'SEKTÖR (U S D)'!B42*1.4879</f>
        <v>0</v>
      </c>
      <c r="C42" s="156">
        <f>'SEKTÖR (U S D)'!C42*1.5145</f>
        <v>0</v>
      </c>
      <c r="D42" s="157"/>
      <c r="E42" s="158"/>
      <c r="F42" s="147">
        <f>'SEKTÖR (U S D)'!F42*1.498</f>
        <v>596282.9116440046</v>
      </c>
      <c r="G42" s="147">
        <f>'SEKTÖR (U S D)'!G42*1.5602</f>
        <v>30953.441241205022</v>
      </c>
      <c r="H42" s="148">
        <f t="shared" si="2"/>
        <v>-94.80893370634024</v>
      </c>
      <c r="I42" s="149">
        <f t="shared" si="3"/>
        <v>0.04585625392060455</v>
      </c>
      <c r="J42" s="147">
        <f>'SEKTÖR (U S D)'!J42*1.5021</f>
        <v>2972289.0090707713</v>
      </c>
      <c r="K42" s="147">
        <f>'SEKTÖR (U S D)'!K42*1.5209</f>
        <v>2192327.7929944354</v>
      </c>
      <c r="L42" s="148">
        <f t="shared" si="4"/>
        <v>-26.24109612813781</v>
      </c>
      <c r="M42" s="150">
        <f t="shared" si="5"/>
        <v>1.1830735976359925</v>
      </c>
    </row>
    <row r="43" spans="1:13" s="40" customFormat="1" ht="18.75" thickBot="1">
      <c r="A43" s="47" t="s">
        <v>20</v>
      </c>
      <c r="B43" s="48">
        <f>'SEKTÖR (U S D)'!B43*1.4879</f>
        <v>13991183.5816199</v>
      </c>
      <c r="C43" s="48">
        <f>'SEKTÖR (U S D)'!C43*1.5145</f>
        <v>17865544.3429905</v>
      </c>
      <c r="D43" s="49">
        <f>(C43-B43)/B43*100</f>
        <v>27.69144396375668</v>
      </c>
      <c r="E43" s="50">
        <f>C43/C$43*100</f>
        <v>100</v>
      </c>
      <c r="F43" s="48">
        <f>'SEKTÖR (U S D)'!F43*1.498</f>
        <v>53033546.28222</v>
      </c>
      <c r="G43" s="48">
        <f>'SEKTÖR (U S D)'!G43*1.5602</f>
        <v>67501024.60353121</v>
      </c>
      <c r="H43" s="49">
        <f t="shared" si="2"/>
        <v>27.27986215427116</v>
      </c>
      <c r="I43" s="50">
        <f t="shared" si="3"/>
        <v>100</v>
      </c>
      <c r="J43" s="48">
        <f>'SEKTÖR (U S D)'!J43*1.5021</f>
        <v>158484653.2253691</v>
      </c>
      <c r="K43" s="48">
        <f>'SEKTÖR (U S D)'!K43*1.5209</f>
        <v>185307811.56600282</v>
      </c>
      <c r="L43" s="49">
        <f t="shared" si="4"/>
        <v>16.924767032483913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112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124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161</v>
      </c>
      <c r="C6" s="180"/>
      <c r="D6" s="178" t="s">
        <v>162</v>
      </c>
      <c r="E6" s="179"/>
      <c r="F6" s="178" t="s">
        <v>163</v>
      </c>
      <c r="G6" s="180"/>
    </row>
    <row r="7" spans="1:7" ht="31.5" thickBot="1" thickTop="1">
      <c r="A7" s="42" t="s">
        <v>1</v>
      </c>
      <c r="B7" s="31" t="s">
        <v>113</v>
      </c>
      <c r="C7" s="32" t="s">
        <v>125</v>
      </c>
      <c r="D7" s="31" t="s">
        <v>113</v>
      </c>
      <c r="E7" s="32" t="s">
        <v>125</v>
      </c>
      <c r="F7" s="31" t="s">
        <v>113</v>
      </c>
      <c r="G7" s="32" t="s">
        <v>125</v>
      </c>
    </row>
    <row r="8" spans="1:7" ht="18" thickBot="1" thickTop="1">
      <c r="A8" s="58" t="s">
        <v>2</v>
      </c>
      <c r="B8" s="60">
        <f>'SEKTÖR (U S D)'!D8</f>
        <v>12.095311564276509</v>
      </c>
      <c r="C8" s="60">
        <f>'SEKTÖR (TL)'!D8</f>
        <v>14.099300600911866</v>
      </c>
      <c r="D8" s="60">
        <f>'SEKTÖR (U S D)'!H8</f>
        <v>19.049992091097845</v>
      </c>
      <c r="E8" s="60">
        <f>'SEKTÖR (TL)'!H8</f>
        <v>23.993189359499915</v>
      </c>
      <c r="F8" s="60">
        <f>'SEKTÖR (U S D)'!L8</f>
        <v>14.97869369650227</v>
      </c>
      <c r="G8" s="60">
        <f>'SEKTÖR (TL)'!L8</f>
        <v>16.41774531856089</v>
      </c>
    </row>
    <row r="9" spans="1:7" s="65" customFormat="1" ht="15.75">
      <c r="A9" s="61" t="s">
        <v>79</v>
      </c>
      <c r="B9" s="63">
        <f>'SEKTÖR (U S D)'!D9</f>
        <v>7.840639315578243</v>
      </c>
      <c r="C9" s="63">
        <f>'SEKTÖR (TL)'!D9</f>
        <v>9.768565255355366</v>
      </c>
      <c r="D9" s="63">
        <f>'SEKTÖR (U S D)'!H9</f>
        <v>18.13241345106927</v>
      </c>
      <c r="E9" s="63">
        <f>'SEKTÖR (TL)'!H9</f>
        <v>23.037510992228498</v>
      </c>
      <c r="F9" s="63">
        <f>'SEKTÖR (U S D)'!L9</f>
        <v>14.181469191299426</v>
      </c>
      <c r="G9" s="63">
        <f>'SEKTÖR (TL)'!L9</f>
        <v>15.61054290196877</v>
      </c>
    </row>
    <row r="10" spans="1:7" ht="14.25">
      <c r="A10" s="45" t="s">
        <v>3</v>
      </c>
      <c r="B10" s="34">
        <f>'SEKTÖR (U S D)'!D10</f>
        <v>7.492009790059508</v>
      </c>
      <c r="C10" s="34">
        <f>'SEKTÖR (TL)'!D10</f>
        <v>9.41370308961967</v>
      </c>
      <c r="D10" s="34">
        <f>'SEKTÖR (U S D)'!H10</f>
        <v>18.93627281288372</v>
      </c>
      <c r="E10" s="34">
        <f>'SEKTÖR (TL)'!H10</f>
        <v>23.874748226075564</v>
      </c>
      <c r="F10" s="34">
        <f>'SEKTÖR (U S D)'!L10</f>
        <v>15.323214420631642</v>
      </c>
      <c r="G10" s="34">
        <f>'SEKTÖR (TL)'!L10</f>
        <v>16.76657799902713</v>
      </c>
    </row>
    <row r="11" spans="1:7" ht="14.25">
      <c r="A11" s="45" t="s">
        <v>4</v>
      </c>
      <c r="B11" s="34">
        <f>'SEKTÖR (U S D)'!D11</f>
        <v>2.7805926636077256</v>
      </c>
      <c r="C11" s="34">
        <f>'SEKTÖR (TL)'!D11</f>
        <v>4.618057388960205</v>
      </c>
      <c r="D11" s="34">
        <f>'SEKTÖR (U S D)'!H11</f>
        <v>21.625386117190903</v>
      </c>
      <c r="E11" s="34">
        <f>'SEKTÖR (TL)'!H11</f>
        <v>26.675518971990158</v>
      </c>
      <c r="F11" s="34">
        <f>'SEKTÖR (U S D)'!L11</f>
        <v>15.06608138862559</v>
      </c>
      <c r="G11" s="34">
        <f>'SEKTÖR (TL)'!L11</f>
        <v>16.50622673853981</v>
      </c>
    </row>
    <row r="12" spans="1:7" ht="14.25">
      <c r="A12" s="45" t="s">
        <v>5</v>
      </c>
      <c r="B12" s="34">
        <f>'SEKTÖR (U S D)'!D12</f>
        <v>-1.3453196933242348</v>
      </c>
      <c r="C12" s="34">
        <f>'SEKTÖR (TL)'!D12</f>
        <v>0.41838384599801787</v>
      </c>
      <c r="D12" s="34">
        <f>'SEKTÖR (U S D)'!H12</f>
        <v>6.161862068927261</v>
      </c>
      <c r="E12" s="34">
        <f>'SEKTÖR (TL)'!H12</f>
        <v>10.569918023992203</v>
      </c>
      <c r="F12" s="34">
        <f>'SEKTÖR (U S D)'!L12</f>
        <v>6.569618563598086</v>
      </c>
      <c r="G12" s="34">
        <f>'SEKTÖR (TL)'!L12</f>
        <v>7.903423788946349</v>
      </c>
    </row>
    <row r="13" spans="1:7" ht="14.25">
      <c r="A13" s="45" t="s">
        <v>6</v>
      </c>
      <c r="B13" s="34">
        <f>'SEKTÖR (U S D)'!D13</f>
        <v>15.23332022108583</v>
      </c>
      <c r="C13" s="34">
        <f>'SEKTÖR (TL)'!D13</f>
        <v>17.293409150369296</v>
      </c>
      <c r="D13" s="34">
        <f>'SEKTÖR (U S D)'!H13</f>
        <v>25.24260106776179</v>
      </c>
      <c r="E13" s="34">
        <f>'SEKTÖR (TL)'!H13</f>
        <v>30.44292802798526</v>
      </c>
      <c r="F13" s="34">
        <f>'SEKTÖR (U S D)'!L13</f>
        <v>18.511525549840364</v>
      </c>
      <c r="G13" s="34">
        <f>'SEKTÖR (TL)'!L13</f>
        <v>19.99479342836841</v>
      </c>
    </row>
    <row r="14" spans="1:7" ht="14.25">
      <c r="A14" s="45" t="s">
        <v>7</v>
      </c>
      <c r="B14" s="34">
        <f>'SEKTÖR (U S D)'!D14</f>
        <v>11.896247407947284</v>
      </c>
      <c r="C14" s="34">
        <f>'SEKTÖR (TL)'!D14</f>
        <v>13.8966776660637</v>
      </c>
      <c r="D14" s="34">
        <f>'SEKTÖR (U S D)'!H14</f>
        <v>22.71214774643938</v>
      </c>
      <c r="E14" s="34">
        <f>'SEKTÖR (TL)'!H14</f>
        <v>27.807405149529203</v>
      </c>
      <c r="F14" s="34">
        <f>'SEKTÖR (U S D)'!L14</f>
        <v>23.362136786002424</v>
      </c>
      <c r="G14" s="34">
        <f>'SEKTÖR (TL)'!L14</f>
        <v>24.906113998955522</v>
      </c>
    </row>
    <row r="15" spans="1:7" ht="14.25">
      <c r="A15" s="45" t="s">
        <v>8</v>
      </c>
      <c r="B15" s="34">
        <f>'SEKTÖR (U S D)'!D15</f>
        <v>-5.70713531879162</v>
      </c>
      <c r="C15" s="34">
        <f>'SEKTÖR (TL)'!D15</f>
        <v>-4.021410336924467</v>
      </c>
      <c r="D15" s="34">
        <f>'SEKTÖR (U S D)'!H15</f>
        <v>-24.39820210998213</v>
      </c>
      <c r="E15" s="34">
        <f>'SEKTÖR (TL)'!H15</f>
        <v>-21.259062037379245</v>
      </c>
      <c r="F15" s="34">
        <f>'SEKTÖR (U S D)'!L15</f>
        <v>-22.26753593947445</v>
      </c>
      <c r="G15" s="34">
        <f>'SEKTÖR (TL)'!L15</f>
        <v>-21.294651095364284</v>
      </c>
    </row>
    <row r="16" spans="1:7" ht="14.25">
      <c r="A16" s="45" t="s">
        <v>155</v>
      </c>
      <c r="B16" s="34">
        <f>'SEKTÖR (U S D)'!D16</f>
        <v>29.556176928015887</v>
      </c>
      <c r="C16" s="34">
        <f>'SEKTÖR (TL)'!D16</f>
        <v>31.87232338025408</v>
      </c>
      <c r="D16" s="34">
        <f>'SEKTÖR (U S D)'!H16</f>
        <v>14.765489894800755</v>
      </c>
      <c r="E16" s="34">
        <f>'SEKTÖR (TL)'!H16</f>
        <v>19.530785937161646</v>
      </c>
      <c r="F16" s="34">
        <f>'SEKTÖR (U S D)'!L16</f>
        <v>3.83703942589894</v>
      </c>
      <c r="G16" s="34">
        <f>'SEKTÖR (TL)'!L16</f>
        <v>5.13664420667712</v>
      </c>
    </row>
    <row r="17" spans="1:7" ht="14.25">
      <c r="A17" s="45" t="s">
        <v>9</v>
      </c>
      <c r="B17" s="34">
        <f>'SEKTÖR (U S D)'!D17</f>
        <v>37.642907115065015</v>
      </c>
      <c r="C17" s="34">
        <f>'SEKTÖR (TL)'!D17</f>
        <v>40.10362445444314</v>
      </c>
      <c r="D17" s="34">
        <f>'SEKTÖR (U S D)'!H17</f>
        <v>30.360646815226218</v>
      </c>
      <c r="E17" s="34">
        <f>'SEKTÖR (TL)'!H17</f>
        <v>35.77348542130569</v>
      </c>
      <c r="F17" s="34">
        <f>'SEKTÖR (U S D)'!L17</f>
        <v>17.403024646252018</v>
      </c>
      <c r="G17" s="34">
        <f>'SEKTÖR (TL)'!L17</f>
        <v>18.872418736758316</v>
      </c>
    </row>
    <row r="18" spans="1:7" s="65" customFormat="1" ht="15.75">
      <c r="A18" s="43" t="s">
        <v>80</v>
      </c>
      <c r="B18" s="33">
        <f>'SEKTÖR (U S D)'!D18</f>
        <v>42.44231551256442</v>
      </c>
      <c r="C18" s="33">
        <f>'SEKTÖR (TL)'!D18</f>
        <v>44.98883449410497</v>
      </c>
      <c r="D18" s="33">
        <f>'SEKTÖR (U S D)'!H18</f>
        <v>33.69156166818199</v>
      </c>
      <c r="E18" s="33">
        <f>'SEKTÖR (TL)'!H18</f>
        <v>39.24270661862318</v>
      </c>
      <c r="F18" s="33">
        <f>'SEKTÖR (U S D)'!L18</f>
        <v>23.88950911233462</v>
      </c>
      <c r="G18" s="33">
        <f>'SEKTÖR (TL)'!L18</f>
        <v>25.44008681775496</v>
      </c>
    </row>
    <row r="19" spans="1:7" ht="14.25">
      <c r="A19" s="45" t="s">
        <v>115</v>
      </c>
      <c r="B19" s="34">
        <f>'SEKTÖR (U S D)'!D19</f>
        <v>42.44231551256442</v>
      </c>
      <c r="C19" s="34">
        <f>'SEKTÖR (TL)'!D19</f>
        <v>44.98883449410497</v>
      </c>
      <c r="D19" s="34">
        <f>'SEKTÖR (U S D)'!H19</f>
        <v>33.69156166818199</v>
      </c>
      <c r="E19" s="34">
        <f>'SEKTÖR (TL)'!H19</f>
        <v>39.24270661862318</v>
      </c>
      <c r="F19" s="34">
        <f>'SEKTÖR (U S D)'!L19</f>
        <v>23.88950911233462</v>
      </c>
      <c r="G19" s="34">
        <f>'SEKTÖR (TL)'!L19</f>
        <v>25.44008681775496</v>
      </c>
    </row>
    <row r="20" spans="1:7" s="65" customFormat="1" ht="15.75">
      <c r="A20" s="43" t="s">
        <v>81</v>
      </c>
      <c r="B20" s="33">
        <f>'SEKTÖR (U S D)'!D20</f>
        <v>17.908377241193453</v>
      </c>
      <c r="C20" s="33">
        <f>'SEKTÖR (TL)'!D20</f>
        <v>20.01628962415988</v>
      </c>
      <c r="D20" s="33">
        <f>'SEKTÖR (U S D)'!H20</f>
        <v>17.531956466904173</v>
      </c>
      <c r="E20" s="33">
        <f>'SEKTÖR (TL)'!H20</f>
        <v>22.41212181552997</v>
      </c>
      <c r="F20" s="33">
        <f>'SEKTÖR (U S D)'!L20</f>
        <v>15.18051200788691</v>
      </c>
      <c r="G20" s="33">
        <f>'SEKTÖR (TL)'!L20</f>
        <v>16.622089549827045</v>
      </c>
    </row>
    <row r="21" spans="1:7" ht="15" thickBot="1">
      <c r="A21" s="45" t="s">
        <v>10</v>
      </c>
      <c r="B21" s="34">
        <f>'SEKTÖR (U S D)'!D21</f>
        <v>17.908377241193453</v>
      </c>
      <c r="C21" s="34">
        <f>'SEKTÖR (TL)'!D21</f>
        <v>20.01628962415988</v>
      </c>
      <c r="D21" s="34">
        <f>'SEKTÖR (U S D)'!H21</f>
        <v>17.531956466904173</v>
      </c>
      <c r="E21" s="34">
        <f>'SEKTÖR (TL)'!H21</f>
        <v>22.41212181552997</v>
      </c>
      <c r="F21" s="34">
        <f>'SEKTÖR (U S D)'!L21</f>
        <v>15.18051200788691</v>
      </c>
      <c r="G21" s="34">
        <f>'SEKTÖR (TL)'!L21</f>
        <v>16.622089549827045</v>
      </c>
    </row>
    <row r="22" spans="1:7" ht="18" thickBot="1" thickTop="1">
      <c r="A22" s="52" t="s">
        <v>11</v>
      </c>
      <c r="B22" s="60">
        <f>'SEKTÖR (U S D)'!D22</f>
        <v>28.76507798744529</v>
      </c>
      <c r="C22" s="60">
        <f>'SEKTÖR (TL)'!D22</f>
        <v>31.06708153235156</v>
      </c>
      <c r="D22" s="60">
        <f>'SEKTÖR (U S D)'!H22</f>
        <v>24.783826596430977</v>
      </c>
      <c r="E22" s="60">
        <f>'SEKTÖR (TL)'!H22</f>
        <v>29.96510430958051</v>
      </c>
      <c r="F22" s="60">
        <f>'SEKTÖR (U S D)'!L22</f>
        <v>16.168848074668478</v>
      </c>
      <c r="G22" s="60">
        <f>'SEKTÖR (TL)'!L22</f>
        <v>17.62279544422027</v>
      </c>
    </row>
    <row r="23" spans="1:7" s="65" customFormat="1" ht="15.75">
      <c r="A23" s="43" t="s">
        <v>82</v>
      </c>
      <c r="B23" s="33">
        <f>'SEKTÖR (U S D)'!D23</f>
        <v>32.57623852949569</v>
      </c>
      <c r="C23" s="33">
        <f>'SEKTÖR (TL)'!D23</f>
        <v>34.94637627052977</v>
      </c>
      <c r="D23" s="33">
        <f>'SEKTÖR (U S D)'!H23</f>
        <v>30.401480549736476</v>
      </c>
      <c r="E23" s="33">
        <f>'SEKTÖR (TL)'!H23</f>
        <v>35.81601465533969</v>
      </c>
      <c r="F23" s="33">
        <f>'SEKTÖR (U S D)'!L23</f>
        <v>21.411860131226852</v>
      </c>
      <c r="G23" s="33">
        <f>'SEKTÖR (TL)'!L23</f>
        <v>22.93142804978558</v>
      </c>
    </row>
    <row r="24" spans="1:7" ht="14.25">
      <c r="A24" s="45" t="s">
        <v>12</v>
      </c>
      <c r="B24" s="34">
        <f>'SEKTÖR (U S D)'!D24</f>
        <v>35.69532214212853</v>
      </c>
      <c r="C24" s="34">
        <f>'SEKTÖR (TL)'!D24</f>
        <v>38.12122144247173</v>
      </c>
      <c r="D24" s="34">
        <f>'SEKTÖR (U S D)'!H24</f>
        <v>32.38903322638817</v>
      </c>
      <c r="E24" s="34">
        <f>'SEKTÖR (TL)'!H24</f>
        <v>37.886094552610686</v>
      </c>
      <c r="F24" s="34">
        <f>'SEKTÖR (U S D)'!L24</f>
        <v>21.085432190269344</v>
      </c>
      <c r="G24" s="34">
        <f>'SEKTÖR (TL)'!L24</f>
        <v>22.600914598349398</v>
      </c>
    </row>
    <row r="25" spans="1:7" ht="14.25">
      <c r="A25" s="45" t="s">
        <v>13</v>
      </c>
      <c r="B25" s="34">
        <f>'SEKTÖR (U S D)'!D25</f>
        <v>15.088413085638155</v>
      </c>
      <c r="C25" s="34">
        <f>'SEKTÖR (TL)'!D25</f>
        <v>17.145911431009473</v>
      </c>
      <c r="D25" s="34">
        <f>'SEKTÖR (U S D)'!H25</f>
        <v>20.73408590927479</v>
      </c>
      <c r="E25" s="34">
        <f>'SEKTÖR (TL)'!H25</f>
        <v>25.747210170661234</v>
      </c>
      <c r="F25" s="34">
        <f>'SEKTÖR (U S D)'!L25</f>
        <v>24.177836719929857</v>
      </c>
      <c r="G25" s="34">
        <f>'SEKTÖR (TL)'!L25</f>
        <v>25.732023079249927</v>
      </c>
    </row>
    <row r="26" spans="1:7" ht="14.25">
      <c r="A26" s="45" t="s">
        <v>14</v>
      </c>
      <c r="B26" s="34">
        <f>'SEKTÖR (U S D)'!D26</f>
        <v>32.41962716729031</v>
      </c>
      <c r="C26" s="34">
        <f>'SEKTÖR (TL)'!D26</f>
        <v>34.786965081565405</v>
      </c>
      <c r="D26" s="34">
        <f>'SEKTÖR (U S D)'!H26</f>
        <v>28.306141325722034</v>
      </c>
      <c r="E26" s="34">
        <f>'SEKTÖR (TL)'!H26</f>
        <v>33.63367269452037</v>
      </c>
      <c r="F26" s="34">
        <f>'SEKTÖR (U S D)'!L26</f>
        <v>20.388235712058986</v>
      </c>
      <c r="G26" s="34">
        <f>'SEKTÖR (TL)'!L26</f>
        <v>21.894992140650096</v>
      </c>
    </row>
    <row r="27" spans="1:7" s="65" customFormat="1" ht="15.75">
      <c r="A27" s="43" t="s">
        <v>83</v>
      </c>
      <c r="B27" s="33">
        <f>'SEKTÖR (U S D)'!D27</f>
        <v>49.971343365995295</v>
      </c>
      <c r="C27" s="33">
        <f>'SEKTÖR (TL)'!D27</f>
        <v>52.652462885812135</v>
      </c>
      <c r="D27" s="33">
        <f>'SEKTÖR (U S D)'!H27</f>
        <v>42.26857637012382</v>
      </c>
      <c r="E27" s="33">
        <f>'SEKTÖR (TL)'!H27</f>
        <v>48.17585637694737</v>
      </c>
      <c r="F27" s="33">
        <f>'SEKTÖR (U S D)'!L27</f>
        <v>30.625759829599495</v>
      </c>
      <c r="G27" s="33">
        <f>'SEKTÖR (TL)'!L27</f>
        <v>32.2606471771772</v>
      </c>
    </row>
    <row r="28" spans="1:7" ht="14.25">
      <c r="A28" s="45" t="s">
        <v>15</v>
      </c>
      <c r="B28" s="34">
        <f>'SEKTÖR (U S D)'!D28</f>
        <v>49.971343365995295</v>
      </c>
      <c r="C28" s="34">
        <f>'SEKTÖR (TL)'!D28</f>
        <v>52.652462885812135</v>
      </c>
      <c r="D28" s="34">
        <f>'SEKTÖR (U S D)'!H28</f>
        <v>42.26857637012382</v>
      </c>
      <c r="E28" s="34">
        <f>'SEKTÖR (TL)'!H28</f>
        <v>48.17585637694737</v>
      </c>
      <c r="F28" s="34">
        <f>'SEKTÖR (U S D)'!L28</f>
        <v>30.625759829599495</v>
      </c>
      <c r="G28" s="34">
        <f>'SEKTÖR (TL)'!L28</f>
        <v>32.2606471771772</v>
      </c>
    </row>
    <row r="29" spans="1:7" s="65" customFormat="1" ht="15.75">
      <c r="A29" s="43" t="s">
        <v>84</v>
      </c>
      <c r="B29" s="33">
        <f>'SEKTÖR (U S D)'!D29</f>
        <v>24.51357624771217</v>
      </c>
      <c r="C29" s="33">
        <f>'SEKTÖR (TL)'!D29</f>
        <v>26.73957337667861</v>
      </c>
      <c r="D29" s="33">
        <f>'SEKTÖR (U S D)'!H29</f>
        <v>21.198636425811017</v>
      </c>
      <c r="E29" s="33">
        <f>'SEKTÖR (TL)'!H29</f>
        <v>26.23104976739009</v>
      </c>
      <c r="F29" s="33">
        <f>'SEKTÖR (U S D)'!L29</f>
        <v>13.19260838192271</v>
      </c>
      <c r="G29" s="33">
        <f>'SEKTÖR (TL)'!L29</f>
        <v>14.609305697401135</v>
      </c>
    </row>
    <row r="30" spans="1:7" ht="14.25">
      <c r="A30" s="45" t="s">
        <v>16</v>
      </c>
      <c r="B30" s="34">
        <f>'SEKTÖR (U S D)'!D30</f>
        <v>17.58211693688672</v>
      </c>
      <c r="C30" s="34">
        <f>'SEKTÖR (TL)'!D30</f>
        <v>19.684196586406976</v>
      </c>
      <c r="D30" s="34">
        <f>'SEKTÖR (U S D)'!H30</f>
        <v>14.876259771361887</v>
      </c>
      <c r="E30" s="34">
        <f>'SEKTÖR (TL)'!H30</f>
        <v>19.64615520379095</v>
      </c>
      <c r="F30" s="34">
        <f>'SEKTÖR (U S D)'!L30</f>
        <v>9.860722167062038</v>
      </c>
      <c r="G30" s="34">
        <f>'SEKTÖR (TL)'!L30</f>
        <v>11.235718223743179</v>
      </c>
    </row>
    <row r="31" spans="1:7" ht="14.25">
      <c r="A31" s="45" t="s">
        <v>127</v>
      </c>
      <c r="B31" s="34">
        <f>'SEKTÖR (U S D)'!D31</f>
        <v>27.014771427095724</v>
      </c>
      <c r="C31" s="34">
        <f>'SEKTÖR (TL)'!D31</f>
        <v>29.285483786770932</v>
      </c>
      <c r="D31" s="34">
        <f>'SEKTÖR (U S D)'!H31</f>
        <v>15.843799674110501</v>
      </c>
      <c r="E31" s="34">
        <f>'SEKTÖR (TL)'!H31</f>
        <v>20.65386932680055</v>
      </c>
      <c r="F31" s="34">
        <f>'SEKTÖR (U S D)'!L31</f>
        <v>8.17826942010787</v>
      </c>
      <c r="G31" s="34">
        <f>'SEKTÖR (TL)'!L31</f>
        <v>9.532208215859171</v>
      </c>
    </row>
    <row r="32" spans="1:7" ht="14.25">
      <c r="A32" s="45" t="s">
        <v>128</v>
      </c>
      <c r="B32" s="34">
        <f>'SEKTÖR (U S D)'!D32</f>
        <v>189.68559961798505</v>
      </c>
      <c r="C32" s="34">
        <f>'SEKTÖR (TL)'!D32</f>
        <v>194.86446711569215</v>
      </c>
      <c r="D32" s="34">
        <f>'SEKTÖR (U S D)'!H32</f>
        <v>78.58129169265617</v>
      </c>
      <c r="E32" s="34">
        <f>'SEKTÖR (TL)'!H32</f>
        <v>85.99634933169703</v>
      </c>
      <c r="F32" s="34">
        <f>'SEKTÖR (U S D)'!L32</f>
        <v>-13.905862071915978</v>
      </c>
      <c r="G32" s="34">
        <f>'SEKTÖR (TL)'!L32</f>
        <v>-12.828324096383081</v>
      </c>
    </row>
    <row r="33" spans="1:7" ht="14.25">
      <c r="A33" s="45" t="s">
        <v>34</v>
      </c>
      <c r="B33" s="34">
        <f>'SEKTÖR (U S D)'!D33</f>
        <v>5.425933311658986</v>
      </c>
      <c r="C33" s="34">
        <f>'SEKTÖR (TL)'!D33</f>
        <v>7.310690234899873</v>
      </c>
      <c r="D33" s="34">
        <f>'SEKTÖR (U S D)'!H33</f>
        <v>9.800698175450146</v>
      </c>
      <c r="E33" s="34">
        <f>'SEKTÖR (TL)'!H33</f>
        <v>14.359845990211815</v>
      </c>
      <c r="F33" s="34">
        <f>'SEKTÖR (U S D)'!L33</f>
        <v>8.111000402065631</v>
      </c>
      <c r="G33" s="34">
        <f>'SEKTÖR (TL)'!L33</f>
        <v>9.464097271487667</v>
      </c>
    </row>
    <row r="34" spans="1:7" ht="14.25">
      <c r="A34" s="45" t="s">
        <v>33</v>
      </c>
      <c r="B34" s="34">
        <f>'SEKTÖR (U S D)'!D34</f>
        <v>29.435804080649174</v>
      </c>
      <c r="C34" s="34">
        <f>'SEKTÖR (TL)'!D34</f>
        <v>31.74979856182753</v>
      </c>
      <c r="D34" s="34">
        <f>'SEKTÖR (U S D)'!H34</f>
        <v>31.090569862630936</v>
      </c>
      <c r="E34" s="34">
        <f>'SEKTÖR (TL)'!H34</f>
        <v>36.53371635492443</v>
      </c>
      <c r="F34" s="34">
        <f>'SEKTÖR (U S D)'!L34</f>
        <v>20.05755794149726</v>
      </c>
      <c r="G34" s="34">
        <f>'SEKTÖR (TL)'!L34</f>
        <v>21.56017566954475</v>
      </c>
    </row>
    <row r="35" spans="1:7" ht="14.25">
      <c r="A35" s="45" t="s">
        <v>17</v>
      </c>
      <c r="B35" s="34">
        <f>'SEKTÖR (U S D)'!D35</f>
        <v>25.19141858626441</v>
      </c>
      <c r="C35" s="34">
        <f>'SEKTÖR (TL)'!D35</f>
        <v>27.42953387250316</v>
      </c>
      <c r="D35" s="34">
        <f>'SEKTÖR (U S D)'!H35</f>
        <v>25.201689254550363</v>
      </c>
      <c r="E35" s="34">
        <f>'SEKTÖR (TL)'!H35</f>
        <v>30.400317473264018</v>
      </c>
      <c r="F35" s="34">
        <f>'SEKTÖR (U S D)'!L35</f>
        <v>8.78243796605687</v>
      </c>
      <c r="G35" s="34">
        <f>'SEKTÖR (TL)'!L35</f>
        <v>10.143938421260836</v>
      </c>
    </row>
    <row r="36" spans="1:7" ht="14.25">
      <c r="A36" s="45" t="s">
        <v>154</v>
      </c>
      <c r="B36" s="34">
        <f>'SEKTÖR (U S D)'!D36</f>
        <v>36.18956454024504</v>
      </c>
      <c r="C36" s="34">
        <f>'SEKTÖR (TL)'!D36</f>
        <v>38.62429968156536</v>
      </c>
      <c r="D36" s="34">
        <f>'SEKTÖR (U S D)'!H36</f>
        <v>42.07793538120969</v>
      </c>
      <c r="E36" s="34">
        <f>'SEKTÖR (TL)'!H36</f>
        <v>47.97729958729195</v>
      </c>
      <c r="F36" s="34">
        <f>'SEKTÖR (U S D)'!L36</f>
        <v>37.18660508436203</v>
      </c>
      <c r="G36" s="34">
        <f>'SEKTÖR (TL)'!L36</f>
        <v>38.903606732445375</v>
      </c>
    </row>
    <row r="37" spans="1:7" ht="14.25">
      <c r="A37" s="45" t="s">
        <v>18</v>
      </c>
      <c r="B37" s="34">
        <f>'SEKTÖR (U S D)'!D37</f>
        <v>-1.2911315086462876</v>
      </c>
      <c r="C37" s="34">
        <f>'SEKTÖR (TL)'!D37</f>
        <v>0.4735407824149355</v>
      </c>
      <c r="D37" s="34">
        <f>'SEKTÖR (U S D)'!H37</f>
        <v>-3.832753781419614</v>
      </c>
      <c r="E37" s="34">
        <f>'SEKTÖR (TL)'!H37</f>
        <v>0.16030544074041217</v>
      </c>
      <c r="F37" s="34">
        <f>'SEKTÖR (U S D)'!L37</f>
        <v>-1.9313630816160812</v>
      </c>
      <c r="G37" s="34">
        <f>'SEKTÖR (TL)'!L37</f>
        <v>-0.7039545375340419</v>
      </c>
    </row>
    <row r="38" spans="1:7" ht="14.25">
      <c r="A38" s="45" t="s">
        <v>88</v>
      </c>
      <c r="B38" s="34">
        <f>'SEKTÖR (U S D)'!D38</f>
        <v>16.989757260377665</v>
      </c>
      <c r="C38" s="34">
        <f>'SEKTÖR (TL)'!D38</f>
        <v>19.081246972808636</v>
      </c>
      <c r="D38" s="34">
        <f>'SEKTÖR (U S D)'!H38</f>
        <v>29.286802695936352</v>
      </c>
      <c r="E38" s="34">
        <f>'SEKTÖR (TL)'!H38</f>
        <v>34.65505311495319</v>
      </c>
      <c r="F38" s="34">
        <f>'SEKTÖR (U S D)'!L38</f>
        <v>25.722209666032807</v>
      </c>
      <c r="G38" s="34">
        <f>'SEKTÖR (TL)'!L38</f>
        <v>27.295725105565065</v>
      </c>
    </row>
    <row r="39" spans="1:7" ht="15" thickBot="1">
      <c r="A39" s="45" t="s">
        <v>85</v>
      </c>
      <c r="B39" s="34">
        <f>'SEKTÖR (U S D)'!D39</f>
        <v>7.039660662080735</v>
      </c>
      <c r="C39" s="34">
        <f>'SEKTÖR (TL)'!D39</f>
        <v>8.95326706950822</v>
      </c>
      <c r="D39" s="34">
        <f>'SEKTÖR (U S D)'!H39</f>
        <v>20.869185852009043</v>
      </c>
      <c r="E39" s="34">
        <f>'SEKTÖR (TL)'!H39</f>
        <v>25.88791973718594</v>
      </c>
      <c r="F39" s="34">
        <f>'SEKTÖR (U S D)'!L39</f>
        <v>22.591642965229315</v>
      </c>
      <c r="G39" s="34">
        <f>'SEKTÖR (TL)'!L39</f>
        <v>24.12597682299266</v>
      </c>
    </row>
    <row r="40" spans="1:7" ht="18" thickBot="1" thickTop="1">
      <c r="A40" s="52" t="s">
        <v>19</v>
      </c>
      <c r="B40" s="60">
        <f>'SEKTÖR (U S D)'!D40</f>
        <v>-4.527193453732598</v>
      </c>
      <c r="C40" s="60">
        <f>'SEKTÖR (TL)'!D40</f>
        <v>-2.8203740074454036</v>
      </c>
      <c r="D40" s="60">
        <f>'SEKTÖR (U S D)'!H40</f>
        <v>8.877458117179044</v>
      </c>
      <c r="E40" s="60">
        <f>'SEKTÖR (TL)'!H40</f>
        <v>13.398271131123323</v>
      </c>
      <c r="F40" s="60">
        <f>'SEKTÖR (U S D)'!L40</f>
        <v>26.06831214367329</v>
      </c>
      <c r="G40" s="60">
        <f>'SEKTÖR (TL)'!L40</f>
        <v>27.64615933647073</v>
      </c>
    </row>
    <row r="41" spans="1:7" ht="14.25">
      <c r="A41" s="45" t="s">
        <v>89</v>
      </c>
      <c r="B41" s="34">
        <f>'SEKTÖR (U S D)'!D41</f>
        <v>-4.527193453732598</v>
      </c>
      <c r="C41" s="34">
        <f>'SEKTÖR (TL)'!D41</f>
        <v>-2.8203740074454036</v>
      </c>
      <c r="D41" s="34">
        <f>'SEKTÖR (U S D)'!H41</f>
        <v>8.877458117179044</v>
      </c>
      <c r="E41" s="34">
        <f>'SEKTÖR (TL)'!H41</f>
        <v>13.398271131123323</v>
      </c>
      <c r="F41" s="34">
        <f>'SEKTÖR (U S D)'!L41</f>
        <v>26.06831214367329</v>
      </c>
      <c r="G41" s="34">
        <f>'SEKTÖR (TL)'!L41</f>
        <v>27.64615933647073</v>
      </c>
    </row>
    <row r="42" spans="1:7" ht="14.25">
      <c r="A42" s="137" t="s">
        <v>132</v>
      </c>
      <c r="B42" s="157"/>
      <c r="C42" s="157"/>
      <c r="D42" s="148">
        <f>'SEKTÖR (U S D)'!H42</f>
        <v>-95.01588430463893</v>
      </c>
      <c r="E42" s="148">
        <f>'SEKTÖR (TL)'!H42</f>
        <v>-94.80893370634024</v>
      </c>
      <c r="F42" s="148">
        <f>'SEKTÖR (U S D)'!L42</f>
        <v>-27.15283746076389</v>
      </c>
      <c r="G42" s="148">
        <f>'SEKTÖR (TL)'!L42</f>
        <v>-26.24109612813781</v>
      </c>
    </row>
    <row r="43" spans="1:7" s="40" customFormat="1" ht="18.75" thickBot="1">
      <c r="A43" s="47" t="s">
        <v>20</v>
      </c>
      <c r="B43" s="49">
        <f>'SEKTÖR (U S D)'!D43</f>
        <v>25.44872860592509</v>
      </c>
      <c r="C43" s="49">
        <f>'SEKTÖR (TL)'!D43</f>
        <v>27.69144396375668</v>
      </c>
      <c r="D43" s="49">
        <f>'SEKTÖR (U S D)'!H43</f>
        <v>22.205636140942303</v>
      </c>
      <c r="E43" s="49">
        <f>'SEKTÖR (TL)'!H43</f>
        <v>27.27986215427116</v>
      </c>
      <c r="F43" s="49">
        <f>'SEKTÖR (U S D)'!L43</f>
        <v>15.479448063313884</v>
      </c>
      <c r="G43" s="49">
        <f>'SEKTÖR (TL)'!L43</f>
        <v>16.924767032483913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112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1" t="s">
        <v>122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25</v>
      </c>
      <c r="C7" s="169"/>
      <c r="D7" s="169"/>
      <c r="E7" s="171"/>
      <c r="F7" s="168" t="s">
        <v>159</v>
      </c>
      <c r="G7" s="169"/>
      <c r="H7" s="169"/>
      <c r="I7" s="170"/>
      <c r="J7" s="168" t="s">
        <v>121</v>
      </c>
      <c r="K7" s="169"/>
      <c r="L7" s="169"/>
      <c r="M7" s="171"/>
    </row>
    <row r="8" spans="1:13" ht="53.25" customHeight="1" thickBot="1" thickTop="1">
      <c r="A8" s="7" t="s">
        <v>47</v>
      </c>
      <c r="B8" s="80">
        <v>2010</v>
      </c>
      <c r="C8" s="81">
        <v>2011</v>
      </c>
      <c r="D8" s="82" t="s">
        <v>143</v>
      </c>
      <c r="E8" s="83" t="s">
        <v>142</v>
      </c>
      <c r="F8" s="80">
        <v>2010</v>
      </c>
      <c r="G8" s="81">
        <v>2011</v>
      </c>
      <c r="H8" s="82" t="s">
        <v>143</v>
      </c>
      <c r="I8" s="83" t="s">
        <v>142</v>
      </c>
      <c r="J8" s="80">
        <v>2010</v>
      </c>
      <c r="K8" s="81">
        <v>2011</v>
      </c>
      <c r="L8" s="82" t="s">
        <v>143</v>
      </c>
      <c r="M8" s="83" t="s">
        <v>142</v>
      </c>
    </row>
    <row r="9" spans="1:13" ht="22.5" customHeight="1" thickTop="1">
      <c r="A9" s="8" t="s">
        <v>36</v>
      </c>
      <c r="B9" s="109">
        <v>106250.76</v>
      </c>
      <c r="C9" s="12">
        <v>112992.563</v>
      </c>
      <c r="D9" s="51">
        <f aca="true" t="shared" si="0" ref="D9:D22">(C9-B9)/B9*100</f>
        <v>6.345180966234971</v>
      </c>
      <c r="E9" s="9">
        <f aca="true" t="shared" si="1" ref="E9:E22">C9/C$22*100</f>
        <v>0.9578618673919179</v>
      </c>
      <c r="F9" s="110">
        <v>379225.715</v>
      </c>
      <c r="G9" s="110">
        <v>379241.36199999996</v>
      </c>
      <c r="H9" s="111">
        <f aca="true" t="shared" si="2" ref="H9:H22">(G9-F9)/F9*100</f>
        <v>0.004126038762940693</v>
      </c>
      <c r="I9" s="9">
        <f aca="true" t="shared" si="3" ref="I9:I22">G9/G$22*100</f>
        <v>0.8769701332948762</v>
      </c>
      <c r="J9" s="112">
        <v>733161.3319999999</v>
      </c>
      <c r="K9" s="113">
        <v>1003613.0839999999</v>
      </c>
      <c r="L9" s="10">
        <f aca="true" t="shared" si="4" ref="L9:L22">(K9-J9)/J9*100</f>
        <v>36.8884364457999</v>
      </c>
      <c r="M9" s="11">
        <f aca="true" t="shared" si="5" ref="M9:M22">K9/K$22*100</f>
        <v>0.8335696730924245</v>
      </c>
    </row>
    <row r="10" spans="1:13" ht="22.5" customHeight="1">
      <c r="A10" s="8" t="s">
        <v>35</v>
      </c>
      <c r="B10" s="109">
        <v>598556.319</v>
      </c>
      <c r="C10" s="12">
        <v>1182357.646</v>
      </c>
      <c r="D10" s="51">
        <f t="shared" si="0"/>
        <v>97.53490331124546</v>
      </c>
      <c r="E10" s="9">
        <f t="shared" si="1"/>
        <v>10.023095968914983</v>
      </c>
      <c r="F10" s="110">
        <v>2134823.784</v>
      </c>
      <c r="G10" s="110">
        <v>4315974.293</v>
      </c>
      <c r="H10" s="111">
        <f t="shared" si="2"/>
        <v>102.17004913226128</v>
      </c>
      <c r="I10" s="9">
        <f t="shared" si="3"/>
        <v>9.980400162758272</v>
      </c>
      <c r="J10" s="112">
        <v>5690098.975</v>
      </c>
      <c r="K10" s="113">
        <v>10903577.245</v>
      </c>
      <c r="L10" s="10">
        <f t="shared" si="4"/>
        <v>91.62368339998866</v>
      </c>
      <c r="M10" s="11">
        <f t="shared" si="5"/>
        <v>9.056170614504113</v>
      </c>
    </row>
    <row r="11" spans="1:13" ht="22.5" customHeight="1">
      <c r="A11" s="8" t="s">
        <v>37</v>
      </c>
      <c r="B11" s="109">
        <v>286022.081</v>
      </c>
      <c r="C11" s="12">
        <v>285102.557</v>
      </c>
      <c r="D11" s="51">
        <f t="shared" si="0"/>
        <v>-0.3214870672869603</v>
      </c>
      <c r="E11" s="9">
        <f t="shared" si="1"/>
        <v>2.416874707463984</v>
      </c>
      <c r="F11" s="110">
        <v>1126860.247</v>
      </c>
      <c r="G11" s="110">
        <v>1039613.912</v>
      </c>
      <c r="H11" s="111">
        <f t="shared" si="2"/>
        <v>-7.7424272648070405</v>
      </c>
      <c r="I11" s="9">
        <f t="shared" si="3"/>
        <v>2.404037223613409</v>
      </c>
      <c r="J11" s="112">
        <v>3992851.0080000004</v>
      </c>
      <c r="K11" s="113">
        <v>3277738.6269999994</v>
      </c>
      <c r="L11" s="10">
        <f t="shared" si="4"/>
        <v>-17.909818812853658</v>
      </c>
      <c r="M11" s="11">
        <f t="shared" si="5"/>
        <v>2.7223873017889053</v>
      </c>
    </row>
    <row r="12" spans="1:13" ht="22.5" customHeight="1">
      <c r="A12" s="8" t="s">
        <v>134</v>
      </c>
      <c r="B12" s="109">
        <v>108727.415</v>
      </c>
      <c r="C12" s="12">
        <v>152374.543</v>
      </c>
      <c r="D12" s="51">
        <f t="shared" si="0"/>
        <v>40.143627069584994</v>
      </c>
      <c r="E12" s="9">
        <f t="shared" si="1"/>
        <v>1.291711245641628</v>
      </c>
      <c r="F12" s="110">
        <v>388244.642</v>
      </c>
      <c r="G12" s="110">
        <v>555675.927</v>
      </c>
      <c r="H12" s="111">
        <f t="shared" si="2"/>
        <v>43.12520171237805</v>
      </c>
      <c r="I12" s="9">
        <f t="shared" si="3"/>
        <v>1.2849631938879704</v>
      </c>
      <c r="J12" s="112">
        <v>1146969.784</v>
      </c>
      <c r="K12" s="113">
        <v>1605661.1190000002</v>
      </c>
      <c r="L12" s="10">
        <f t="shared" si="4"/>
        <v>39.991579673558356</v>
      </c>
      <c r="M12" s="11">
        <f t="shared" si="5"/>
        <v>1.3336119620198643</v>
      </c>
    </row>
    <row r="13" spans="1:13" ht="22.5" customHeight="1">
      <c r="A13" s="55" t="s">
        <v>38</v>
      </c>
      <c r="B13" s="109">
        <v>125244.526</v>
      </c>
      <c r="C13" s="12">
        <v>91880.001</v>
      </c>
      <c r="D13" s="51">
        <f t="shared" si="0"/>
        <v>-26.63950758215173</v>
      </c>
      <c r="E13" s="9">
        <f t="shared" si="1"/>
        <v>0.7788862115981147</v>
      </c>
      <c r="F13" s="110">
        <v>407358.58</v>
      </c>
      <c r="G13" s="110">
        <v>354891.23099999997</v>
      </c>
      <c r="H13" s="111">
        <f t="shared" si="2"/>
        <v>-12.879892943460291</v>
      </c>
      <c r="I13" s="9">
        <f t="shared" si="3"/>
        <v>0.8206620936965537</v>
      </c>
      <c r="J13" s="112">
        <v>842510.9839999999</v>
      </c>
      <c r="K13" s="113">
        <v>1175543.944</v>
      </c>
      <c r="L13" s="10">
        <f t="shared" si="4"/>
        <v>39.52861936812446</v>
      </c>
      <c r="M13" s="11">
        <f t="shared" si="5"/>
        <v>0.976370074013363</v>
      </c>
    </row>
    <row r="14" spans="1:13" ht="22.5" customHeight="1">
      <c r="A14" s="8" t="s">
        <v>39</v>
      </c>
      <c r="B14" s="109">
        <v>629746.97</v>
      </c>
      <c r="C14" s="12">
        <v>937692.674</v>
      </c>
      <c r="D14" s="51">
        <f t="shared" si="0"/>
        <v>48.899910387818146</v>
      </c>
      <c r="E14" s="9">
        <f t="shared" si="1"/>
        <v>7.949019226666812</v>
      </c>
      <c r="F14" s="110">
        <v>2448958.006</v>
      </c>
      <c r="G14" s="110">
        <v>3803346.383</v>
      </c>
      <c r="H14" s="111">
        <f t="shared" si="2"/>
        <v>55.30467952826137</v>
      </c>
      <c r="I14" s="9">
        <f t="shared" si="3"/>
        <v>8.794982611801966</v>
      </c>
      <c r="J14" s="112">
        <v>6940668.3889999995</v>
      </c>
      <c r="K14" s="113">
        <v>10045003.519000001</v>
      </c>
      <c r="L14" s="10">
        <f t="shared" si="4"/>
        <v>44.72674612894551</v>
      </c>
      <c r="M14" s="11">
        <f t="shared" si="5"/>
        <v>8.343066100904965</v>
      </c>
    </row>
    <row r="15" spans="1:13" ht="22.5" customHeight="1">
      <c r="A15" s="8" t="s">
        <v>40</v>
      </c>
      <c r="B15" s="109">
        <v>389261.815</v>
      </c>
      <c r="C15" s="12">
        <v>576811.387</v>
      </c>
      <c r="D15" s="51">
        <f t="shared" si="0"/>
        <v>48.18082965574211</v>
      </c>
      <c r="E15" s="9">
        <f t="shared" si="1"/>
        <v>4.889752189130733</v>
      </c>
      <c r="F15" s="110">
        <v>1505777.852</v>
      </c>
      <c r="G15" s="110">
        <v>2154442.011</v>
      </c>
      <c r="H15" s="111">
        <f t="shared" si="2"/>
        <v>43.078343736988366</v>
      </c>
      <c r="I15" s="9">
        <f t="shared" si="3"/>
        <v>4.982002194061183</v>
      </c>
      <c r="J15" s="112">
        <v>4165801.1180000002</v>
      </c>
      <c r="K15" s="113">
        <v>5804675.903000001</v>
      </c>
      <c r="L15" s="10">
        <f t="shared" si="4"/>
        <v>39.341167246765345</v>
      </c>
      <c r="M15" s="11">
        <f t="shared" si="5"/>
        <v>4.821182457672289</v>
      </c>
    </row>
    <row r="16" spans="1:13" ht="22.5" customHeight="1">
      <c r="A16" s="8" t="s">
        <v>41</v>
      </c>
      <c r="B16" s="109">
        <v>321617.575</v>
      </c>
      <c r="C16" s="12">
        <v>594428.492</v>
      </c>
      <c r="D16" s="51">
        <f t="shared" si="0"/>
        <v>84.82462968635963</v>
      </c>
      <c r="E16" s="9">
        <f t="shared" si="1"/>
        <v>5.0390961162468875</v>
      </c>
      <c r="F16" s="110">
        <v>1267005.7110000001</v>
      </c>
      <c r="G16" s="110">
        <v>1949763.756</v>
      </c>
      <c r="H16" s="111">
        <f t="shared" si="2"/>
        <v>53.88752703104429</v>
      </c>
      <c r="I16" s="9">
        <f t="shared" si="3"/>
        <v>4.508697500650888</v>
      </c>
      <c r="J16" s="112">
        <v>4228632.415999999</v>
      </c>
      <c r="K16" s="113">
        <v>5130423.874</v>
      </c>
      <c r="L16" s="10">
        <f t="shared" si="4"/>
        <v>21.325841768318902</v>
      </c>
      <c r="M16" s="11">
        <f t="shared" si="5"/>
        <v>4.2611697870967085</v>
      </c>
    </row>
    <row r="17" spans="1:13" ht="22.5" customHeight="1">
      <c r="A17" s="8" t="s">
        <v>42</v>
      </c>
      <c r="B17" s="109">
        <v>3109111.924</v>
      </c>
      <c r="C17" s="12">
        <v>3347920.35</v>
      </c>
      <c r="D17" s="51">
        <f t="shared" si="0"/>
        <v>7.6809208493454015</v>
      </c>
      <c r="E17" s="9">
        <f t="shared" si="1"/>
        <v>28.381029274735575</v>
      </c>
      <c r="F17" s="110">
        <v>10728316.418</v>
      </c>
      <c r="G17" s="110">
        <v>11668946.947999999</v>
      </c>
      <c r="H17" s="111">
        <f t="shared" si="2"/>
        <v>8.767736645255976</v>
      </c>
      <c r="I17" s="9">
        <f t="shared" si="3"/>
        <v>26.983654700613585</v>
      </c>
      <c r="J17" s="112">
        <v>32111079.774999995</v>
      </c>
      <c r="K17" s="113">
        <v>34192504.041</v>
      </c>
      <c r="L17" s="10">
        <f t="shared" si="4"/>
        <v>6.481950406477749</v>
      </c>
      <c r="M17" s="11">
        <f t="shared" si="5"/>
        <v>28.399225627939085</v>
      </c>
    </row>
    <row r="18" spans="1:13" ht="22.5" customHeight="1">
      <c r="A18" s="8" t="s">
        <v>43</v>
      </c>
      <c r="B18" s="109">
        <v>1330863.489</v>
      </c>
      <c r="C18" s="12">
        <v>1652762.427</v>
      </c>
      <c r="D18" s="51">
        <f t="shared" si="0"/>
        <v>24.187224359267088</v>
      </c>
      <c r="E18" s="9">
        <f t="shared" si="1"/>
        <v>14.01081684182541</v>
      </c>
      <c r="F18" s="110">
        <v>5212278.447</v>
      </c>
      <c r="G18" s="110">
        <v>6155446.684</v>
      </c>
      <c r="H18" s="111">
        <f t="shared" si="2"/>
        <v>18.095123784932373</v>
      </c>
      <c r="I18" s="9">
        <f t="shared" si="3"/>
        <v>14.234056302532169</v>
      </c>
      <c r="J18" s="112">
        <v>15122456.993</v>
      </c>
      <c r="K18" s="113">
        <v>17304872.996</v>
      </c>
      <c r="L18" s="10">
        <f t="shared" si="4"/>
        <v>14.43162314173029</v>
      </c>
      <c r="M18" s="11">
        <f t="shared" si="5"/>
        <v>14.372886878566888</v>
      </c>
    </row>
    <row r="19" spans="1:13" ht="22.5" customHeight="1">
      <c r="A19" s="13" t="s">
        <v>44</v>
      </c>
      <c r="B19" s="109">
        <v>96054.579</v>
      </c>
      <c r="C19" s="12">
        <v>107100.966</v>
      </c>
      <c r="D19" s="51">
        <f t="shared" si="0"/>
        <v>11.500114950272181</v>
      </c>
      <c r="E19" s="9">
        <f t="shared" si="1"/>
        <v>0.9079175528768059</v>
      </c>
      <c r="F19" s="110">
        <v>381669.01800000004</v>
      </c>
      <c r="G19" s="110">
        <v>443722.22900000005</v>
      </c>
      <c r="H19" s="111">
        <f t="shared" si="2"/>
        <v>16.258383068441777</v>
      </c>
      <c r="I19" s="9">
        <f t="shared" si="3"/>
        <v>1.0260777997945003</v>
      </c>
      <c r="J19" s="112">
        <v>1198757.0709999998</v>
      </c>
      <c r="K19" s="113">
        <v>1432739.7609999997</v>
      </c>
      <c r="L19" s="10">
        <f t="shared" si="4"/>
        <v>19.518774542436045</v>
      </c>
      <c r="M19" s="11">
        <f t="shared" si="5"/>
        <v>1.1899888844048672</v>
      </c>
    </row>
    <row r="20" spans="1:13" ht="22.5" customHeight="1">
      <c r="A20" s="8" t="s">
        <v>45</v>
      </c>
      <c r="B20" s="109">
        <v>748148.386</v>
      </c>
      <c r="C20" s="12">
        <v>873938.732</v>
      </c>
      <c r="D20" s="51">
        <f t="shared" si="0"/>
        <v>16.813555753630922</v>
      </c>
      <c r="E20" s="9">
        <f t="shared" si="1"/>
        <v>7.408563569087684</v>
      </c>
      <c r="F20" s="110">
        <v>2646222.819</v>
      </c>
      <c r="G20" s="110">
        <v>3205902.188</v>
      </c>
      <c r="H20" s="111">
        <f t="shared" si="2"/>
        <v>21.150122543781144</v>
      </c>
      <c r="I20" s="9">
        <f t="shared" si="3"/>
        <v>7.413433108440043</v>
      </c>
      <c r="J20" s="112">
        <v>8480616.01</v>
      </c>
      <c r="K20" s="113">
        <v>9150670.522</v>
      </c>
      <c r="L20" s="10">
        <f t="shared" si="4"/>
        <v>7.901012275640105</v>
      </c>
      <c r="M20" s="11">
        <f t="shared" si="5"/>
        <v>7.600261053990032</v>
      </c>
    </row>
    <row r="21" spans="1:13" ht="22.5" customHeight="1" thickBot="1">
      <c r="A21" s="114" t="s">
        <v>46</v>
      </c>
      <c r="B21" s="115">
        <v>1553703.243</v>
      </c>
      <c r="C21" s="116">
        <v>1880969.351</v>
      </c>
      <c r="D21" s="117">
        <f t="shared" si="0"/>
        <v>21.063617487731538</v>
      </c>
      <c r="E21" s="118">
        <f t="shared" si="1"/>
        <v>15.94537522841945</v>
      </c>
      <c r="F21" s="119">
        <v>6378107.473</v>
      </c>
      <c r="G21" s="120">
        <v>7217534.524999999</v>
      </c>
      <c r="H21" s="121">
        <f t="shared" si="2"/>
        <v>13.161067848942457</v>
      </c>
      <c r="I21" s="118">
        <f t="shared" si="3"/>
        <v>16.690062974854573</v>
      </c>
      <c r="J21" s="122">
        <v>18876363.761</v>
      </c>
      <c r="K21" s="123">
        <v>19372399.24</v>
      </c>
      <c r="L21" s="124">
        <f t="shared" si="4"/>
        <v>2.627812672400631</v>
      </c>
      <c r="M21" s="125">
        <f t="shared" si="5"/>
        <v>16.090109584006512</v>
      </c>
    </row>
    <row r="22" spans="1:13" ht="24" customHeight="1" thickBot="1">
      <c r="A22" s="126" t="s">
        <v>21</v>
      </c>
      <c r="B22" s="127">
        <v>9403309.082</v>
      </c>
      <c r="C22" s="128">
        <v>11796331.689000001</v>
      </c>
      <c r="D22" s="129">
        <f t="shared" si="0"/>
        <v>25.448728592584196</v>
      </c>
      <c r="E22" s="130">
        <f t="shared" si="1"/>
        <v>100</v>
      </c>
      <c r="F22" s="131">
        <v>35004848.712</v>
      </c>
      <c r="G22" s="132">
        <v>43244501.449</v>
      </c>
      <c r="H22" s="129">
        <f t="shared" si="2"/>
        <v>23.538604051087848</v>
      </c>
      <c r="I22" s="130">
        <f t="shared" si="3"/>
        <v>100</v>
      </c>
      <c r="J22" s="127">
        <v>103529967.61599998</v>
      </c>
      <c r="K22" s="133">
        <v>120399423.87499999</v>
      </c>
      <c r="L22" s="134">
        <f t="shared" si="4"/>
        <v>16.294273675009748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78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14" width="13.421875" style="0" hidden="1" customWidth="1"/>
    <col min="15" max="15" width="13.851562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151</v>
      </c>
    </row>
    <row r="4" spans="2:16" s="28" customFormat="1" ht="12.75">
      <c r="B4" s="66" t="s">
        <v>64</v>
      </c>
      <c r="C4" s="66" t="s">
        <v>22</v>
      </c>
      <c r="D4" s="66" t="s">
        <v>23</v>
      </c>
      <c r="E4" s="66" t="s">
        <v>24</v>
      </c>
      <c r="F4" s="66" t="s">
        <v>25</v>
      </c>
      <c r="G4" s="66" t="s">
        <v>26</v>
      </c>
      <c r="H4" s="66" t="s">
        <v>27</v>
      </c>
      <c r="I4" s="66" t="s">
        <v>28</v>
      </c>
      <c r="J4" s="66" t="s">
        <v>133</v>
      </c>
      <c r="K4" s="66" t="s">
        <v>30</v>
      </c>
      <c r="L4" s="66" t="s">
        <v>0</v>
      </c>
      <c r="M4" s="66" t="s">
        <v>31</v>
      </c>
      <c r="N4" s="66" t="s">
        <v>32</v>
      </c>
      <c r="O4" s="35" t="s">
        <v>90</v>
      </c>
      <c r="P4" s="35" t="s">
        <v>65</v>
      </c>
    </row>
    <row r="5" spans="1:16" ht="12.75">
      <c r="A5" s="68" t="s">
        <v>92</v>
      </c>
      <c r="B5" s="29" t="s">
        <v>145</v>
      </c>
      <c r="C5" s="30">
        <v>998181.588</v>
      </c>
      <c r="D5" s="30">
        <v>1096368.828</v>
      </c>
      <c r="E5" s="30">
        <v>1258420.701</v>
      </c>
      <c r="F5" s="30">
        <v>1253471.128</v>
      </c>
      <c r="G5" s="30"/>
      <c r="H5" s="30"/>
      <c r="I5" s="30"/>
      <c r="J5" s="30"/>
      <c r="K5" s="30"/>
      <c r="L5" s="30"/>
      <c r="M5" s="30"/>
      <c r="N5" s="30"/>
      <c r="O5" s="30">
        <v>4606442.244999999</v>
      </c>
      <c r="P5" s="69">
        <f aca="true" t="shared" si="0" ref="P5:P24">O5/O$26*100</f>
        <v>10.65208775857686</v>
      </c>
    </row>
    <row r="6" spans="1:16" ht="12.75">
      <c r="A6" s="68" t="s">
        <v>93</v>
      </c>
      <c r="B6" s="29" t="s">
        <v>66</v>
      </c>
      <c r="C6" s="30">
        <v>686749.955</v>
      </c>
      <c r="D6" s="30">
        <v>650443.973</v>
      </c>
      <c r="E6" s="30">
        <v>823180.901</v>
      </c>
      <c r="F6" s="30">
        <v>806016.434</v>
      </c>
      <c r="G6" s="30"/>
      <c r="H6" s="30"/>
      <c r="I6" s="30"/>
      <c r="J6" s="30"/>
      <c r="K6" s="30"/>
      <c r="L6" s="30"/>
      <c r="M6" s="30"/>
      <c r="N6" s="30"/>
      <c r="O6" s="30">
        <v>2966391.263</v>
      </c>
      <c r="P6" s="69">
        <f t="shared" si="0"/>
        <v>6.859580209444621</v>
      </c>
    </row>
    <row r="7" spans="1:16" ht="12.75">
      <c r="A7" s="68" t="s">
        <v>94</v>
      </c>
      <c r="B7" s="29" t="s">
        <v>137</v>
      </c>
      <c r="C7" s="30">
        <v>570522.793</v>
      </c>
      <c r="D7" s="30">
        <v>604067.959</v>
      </c>
      <c r="E7" s="30">
        <v>640764.449</v>
      </c>
      <c r="F7" s="30">
        <v>647856.335</v>
      </c>
      <c r="G7" s="30"/>
      <c r="H7" s="30"/>
      <c r="I7" s="30"/>
      <c r="J7" s="30"/>
      <c r="K7" s="30"/>
      <c r="L7" s="30"/>
      <c r="M7" s="30"/>
      <c r="N7" s="30"/>
      <c r="O7" s="30">
        <v>2463211.536</v>
      </c>
      <c r="P7" s="69">
        <f t="shared" si="0"/>
        <v>5.696010945950959</v>
      </c>
    </row>
    <row r="8" spans="1:16" ht="12.75">
      <c r="A8" s="68" t="s">
        <v>95</v>
      </c>
      <c r="B8" s="29" t="s">
        <v>67</v>
      </c>
      <c r="C8" s="30">
        <v>530517.243</v>
      </c>
      <c r="D8" s="30">
        <v>525624.658</v>
      </c>
      <c r="E8" s="30">
        <v>617874.029</v>
      </c>
      <c r="F8" s="30">
        <v>642974.353</v>
      </c>
      <c r="G8" s="30"/>
      <c r="H8" s="30"/>
      <c r="I8" s="30"/>
      <c r="J8" s="30"/>
      <c r="K8" s="30"/>
      <c r="L8" s="30"/>
      <c r="M8" s="30"/>
      <c r="N8" s="30"/>
      <c r="O8" s="30">
        <v>2316990.2830000003</v>
      </c>
      <c r="P8" s="69">
        <f t="shared" si="0"/>
        <v>5.357884136521035</v>
      </c>
    </row>
    <row r="9" spans="1:16" ht="12.75">
      <c r="A9" s="68" t="s">
        <v>96</v>
      </c>
      <c r="B9" s="29" t="s">
        <v>70</v>
      </c>
      <c r="C9" s="30">
        <v>598870.852</v>
      </c>
      <c r="D9" s="30">
        <v>522612.872</v>
      </c>
      <c r="E9" s="30">
        <v>640182.325</v>
      </c>
      <c r="F9" s="30">
        <v>622297.106</v>
      </c>
      <c r="G9" s="30"/>
      <c r="H9" s="30"/>
      <c r="I9" s="30"/>
      <c r="J9" s="30"/>
      <c r="K9" s="30"/>
      <c r="L9" s="30"/>
      <c r="M9" s="30"/>
      <c r="N9" s="30"/>
      <c r="O9" s="30">
        <v>2383963.155</v>
      </c>
      <c r="P9" s="69">
        <f t="shared" si="0"/>
        <v>5.51275439691826</v>
      </c>
    </row>
    <row r="10" spans="1:16" ht="12.75">
      <c r="A10" s="68" t="s">
        <v>97</v>
      </c>
      <c r="B10" s="29" t="s">
        <v>146</v>
      </c>
      <c r="C10" s="30">
        <v>430841.706</v>
      </c>
      <c r="D10" s="30">
        <v>484890.636</v>
      </c>
      <c r="E10" s="30">
        <v>516885.46</v>
      </c>
      <c r="F10" s="30">
        <v>502551.536</v>
      </c>
      <c r="G10" s="30"/>
      <c r="H10" s="30"/>
      <c r="I10" s="30"/>
      <c r="J10" s="30"/>
      <c r="K10" s="30"/>
      <c r="L10" s="30"/>
      <c r="M10" s="30"/>
      <c r="N10" s="30"/>
      <c r="O10" s="30">
        <v>1935169.338</v>
      </c>
      <c r="P10" s="69">
        <f t="shared" si="0"/>
        <v>4.474948891079191</v>
      </c>
    </row>
    <row r="11" spans="1:16" ht="12.75">
      <c r="A11" s="68" t="s">
        <v>98</v>
      </c>
      <c r="B11" s="29" t="s">
        <v>164</v>
      </c>
      <c r="C11" s="30">
        <v>308487.961</v>
      </c>
      <c r="D11" s="30">
        <v>366310.993</v>
      </c>
      <c r="E11" s="30">
        <v>424246.556</v>
      </c>
      <c r="F11" s="30">
        <v>407031.229</v>
      </c>
      <c r="G11" s="30"/>
      <c r="H11" s="30"/>
      <c r="I11" s="30"/>
      <c r="J11" s="30"/>
      <c r="K11" s="30"/>
      <c r="L11" s="30"/>
      <c r="M11" s="30"/>
      <c r="N11" s="30"/>
      <c r="O11" s="30">
        <v>1506076.739</v>
      </c>
      <c r="P11" s="69">
        <f t="shared" si="0"/>
        <v>3.4827011263177705</v>
      </c>
    </row>
    <row r="12" spans="1:16" ht="12.75">
      <c r="A12" s="68" t="s">
        <v>99</v>
      </c>
      <c r="B12" s="29" t="s">
        <v>68</v>
      </c>
      <c r="C12" s="30">
        <v>292408.437</v>
      </c>
      <c r="D12" s="30">
        <v>340094.63</v>
      </c>
      <c r="E12" s="30">
        <v>377258.873</v>
      </c>
      <c r="F12" s="30">
        <v>391240.268</v>
      </c>
      <c r="G12" s="30"/>
      <c r="H12" s="30"/>
      <c r="I12" s="30"/>
      <c r="J12" s="30"/>
      <c r="K12" s="30"/>
      <c r="L12" s="30"/>
      <c r="M12" s="30"/>
      <c r="N12" s="30"/>
      <c r="O12" s="30">
        <v>1401002.208</v>
      </c>
      <c r="P12" s="69">
        <f t="shared" si="0"/>
        <v>3.2397233430582073</v>
      </c>
    </row>
    <row r="13" spans="1:16" ht="12.75">
      <c r="A13" s="68" t="s">
        <v>100</v>
      </c>
      <c r="B13" s="29" t="s">
        <v>69</v>
      </c>
      <c r="C13" s="30">
        <v>249925.758</v>
      </c>
      <c r="D13" s="30">
        <v>247082.159</v>
      </c>
      <c r="E13" s="30">
        <v>291196.565</v>
      </c>
      <c r="F13" s="30">
        <v>329682.47</v>
      </c>
      <c r="G13" s="30"/>
      <c r="H13" s="30"/>
      <c r="I13" s="30"/>
      <c r="J13" s="30"/>
      <c r="K13" s="30"/>
      <c r="L13" s="30"/>
      <c r="M13" s="30"/>
      <c r="N13" s="30"/>
      <c r="O13" s="30">
        <v>1117886.952</v>
      </c>
      <c r="P13" s="69">
        <f t="shared" si="0"/>
        <v>2.5850383622625883</v>
      </c>
    </row>
    <row r="14" spans="1:16" ht="12.75">
      <c r="A14" s="68" t="s">
        <v>101</v>
      </c>
      <c r="B14" s="29" t="s">
        <v>165</v>
      </c>
      <c r="C14" s="30">
        <v>286453.224</v>
      </c>
      <c r="D14" s="30">
        <v>330811.933</v>
      </c>
      <c r="E14" s="30">
        <v>236931.987</v>
      </c>
      <c r="F14" s="30">
        <v>289265.115</v>
      </c>
      <c r="G14" s="30"/>
      <c r="H14" s="30"/>
      <c r="I14" s="30"/>
      <c r="J14" s="30"/>
      <c r="K14" s="30"/>
      <c r="L14" s="30"/>
      <c r="M14" s="30"/>
      <c r="N14" s="30"/>
      <c r="O14" s="30">
        <v>1143462.259</v>
      </c>
      <c r="P14" s="69">
        <f t="shared" si="0"/>
        <v>2.6441795389292992</v>
      </c>
    </row>
    <row r="15" spans="1:16" ht="12.75">
      <c r="A15" s="68" t="s">
        <v>102</v>
      </c>
      <c r="B15" s="29" t="s">
        <v>166</v>
      </c>
      <c r="C15" s="30">
        <v>270994.166</v>
      </c>
      <c r="D15" s="30">
        <v>377288.085</v>
      </c>
      <c r="E15" s="30">
        <v>231542.013</v>
      </c>
      <c r="F15" s="30">
        <v>271565.82</v>
      </c>
      <c r="G15" s="30"/>
      <c r="H15" s="30"/>
      <c r="I15" s="30"/>
      <c r="J15" s="30"/>
      <c r="K15" s="30"/>
      <c r="L15" s="30"/>
      <c r="M15" s="30"/>
      <c r="N15" s="30"/>
      <c r="O15" s="30">
        <v>1151390.084</v>
      </c>
      <c r="P15" s="69">
        <f t="shared" si="0"/>
        <v>2.6625121008378527</v>
      </c>
    </row>
    <row r="16" spans="1:16" ht="12.75">
      <c r="A16" s="68" t="s">
        <v>103</v>
      </c>
      <c r="B16" s="29" t="s">
        <v>147</v>
      </c>
      <c r="C16" s="30">
        <v>205922.484</v>
      </c>
      <c r="D16" s="30">
        <v>199723.787</v>
      </c>
      <c r="E16" s="30">
        <v>274877.66</v>
      </c>
      <c r="F16" s="30">
        <v>262763.9</v>
      </c>
      <c r="G16" s="30"/>
      <c r="H16" s="30"/>
      <c r="I16" s="30"/>
      <c r="J16" s="30"/>
      <c r="K16" s="30"/>
      <c r="L16" s="30"/>
      <c r="M16" s="30"/>
      <c r="N16" s="30"/>
      <c r="O16" s="30">
        <v>943287.831</v>
      </c>
      <c r="P16" s="69">
        <f t="shared" si="0"/>
        <v>2.1812896424167847</v>
      </c>
    </row>
    <row r="17" spans="1:16" ht="12.75">
      <c r="A17" s="68" t="s">
        <v>104</v>
      </c>
      <c r="B17" s="29" t="s">
        <v>149</v>
      </c>
      <c r="C17" s="30">
        <v>207901.981</v>
      </c>
      <c r="D17" s="30">
        <v>99453.651</v>
      </c>
      <c r="E17" s="30">
        <v>179467.232</v>
      </c>
      <c r="F17" s="30">
        <v>230469.79</v>
      </c>
      <c r="G17" s="30"/>
      <c r="H17" s="30"/>
      <c r="I17" s="30"/>
      <c r="J17" s="30"/>
      <c r="K17" s="30"/>
      <c r="L17" s="30"/>
      <c r="M17" s="30"/>
      <c r="N17" s="30"/>
      <c r="O17" s="30">
        <v>717292.654</v>
      </c>
      <c r="P17" s="69">
        <f t="shared" si="0"/>
        <v>1.6586910011265121</v>
      </c>
    </row>
    <row r="18" spans="1:16" ht="12.75">
      <c r="A18" s="68" t="s">
        <v>105</v>
      </c>
      <c r="B18" s="29" t="s">
        <v>148</v>
      </c>
      <c r="C18" s="30">
        <v>140561.842</v>
      </c>
      <c r="D18" s="30">
        <v>251780.319</v>
      </c>
      <c r="E18" s="30">
        <v>184942.585</v>
      </c>
      <c r="F18" s="30">
        <v>216791.927</v>
      </c>
      <c r="G18" s="30"/>
      <c r="H18" s="30"/>
      <c r="I18" s="30"/>
      <c r="J18" s="30"/>
      <c r="K18" s="30"/>
      <c r="L18" s="30"/>
      <c r="M18" s="30"/>
      <c r="N18" s="30"/>
      <c r="O18" s="30">
        <v>794076.673</v>
      </c>
      <c r="P18" s="69">
        <f t="shared" si="0"/>
        <v>1.8362488788426654</v>
      </c>
    </row>
    <row r="19" spans="1:16" ht="12.75">
      <c r="A19" s="68" t="s">
        <v>106</v>
      </c>
      <c r="B19" s="29" t="s">
        <v>130</v>
      </c>
      <c r="C19" s="30">
        <v>171852.878</v>
      </c>
      <c r="D19" s="30">
        <v>134782.925</v>
      </c>
      <c r="E19" s="30">
        <v>171602.731</v>
      </c>
      <c r="F19" s="30">
        <v>216383.708</v>
      </c>
      <c r="G19" s="30"/>
      <c r="H19" s="30"/>
      <c r="I19" s="30"/>
      <c r="J19" s="30"/>
      <c r="K19" s="30"/>
      <c r="L19" s="30"/>
      <c r="M19" s="30"/>
      <c r="N19" s="30"/>
      <c r="O19" s="30">
        <v>694622.242</v>
      </c>
      <c r="P19" s="69">
        <f t="shared" si="0"/>
        <v>1.6062671986986812</v>
      </c>
    </row>
    <row r="20" spans="1:16" ht="12.75">
      <c r="A20" s="68" t="s">
        <v>107</v>
      </c>
      <c r="B20" s="29" t="s">
        <v>71</v>
      </c>
      <c r="C20" s="30">
        <v>186213.737</v>
      </c>
      <c r="D20" s="30">
        <v>208566.981</v>
      </c>
      <c r="E20" s="30">
        <v>263752.055</v>
      </c>
      <c r="F20" s="30">
        <v>215669.818</v>
      </c>
      <c r="G20" s="30"/>
      <c r="H20" s="30"/>
      <c r="I20" s="30"/>
      <c r="J20" s="30"/>
      <c r="K20" s="30"/>
      <c r="L20" s="30"/>
      <c r="M20" s="30"/>
      <c r="N20" s="30"/>
      <c r="O20" s="30">
        <v>874202.591</v>
      </c>
      <c r="P20" s="69">
        <f t="shared" si="0"/>
        <v>2.021534673144974</v>
      </c>
    </row>
    <row r="21" spans="1:16" ht="12.75">
      <c r="A21" s="68" t="s">
        <v>108</v>
      </c>
      <c r="B21" s="29" t="s">
        <v>144</v>
      </c>
      <c r="C21" s="30">
        <v>176962.326</v>
      </c>
      <c r="D21" s="30">
        <v>186617.981</v>
      </c>
      <c r="E21" s="30">
        <v>227760.768</v>
      </c>
      <c r="F21" s="30">
        <v>197314.603</v>
      </c>
      <c r="G21" s="30"/>
      <c r="H21" s="30"/>
      <c r="I21" s="30"/>
      <c r="J21" s="30"/>
      <c r="K21" s="30"/>
      <c r="L21" s="30"/>
      <c r="M21" s="30"/>
      <c r="N21" s="30"/>
      <c r="O21" s="30">
        <v>788655.6780000001</v>
      </c>
      <c r="P21" s="69">
        <f t="shared" si="0"/>
        <v>1.8237131926433034</v>
      </c>
    </row>
    <row r="22" spans="1:16" ht="12.75">
      <c r="A22" s="68" t="s">
        <v>109</v>
      </c>
      <c r="B22" s="29" t="s">
        <v>167</v>
      </c>
      <c r="C22" s="30">
        <v>116993.968</v>
      </c>
      <c r="D22" s="30">
        <v>103853.471</v>
      </c>
      <c r="E22" s="30">
        <v>188252.914</v>
      </c>
      <c r="F22" s="30">
        <v>182480.034</v>
      </c>
      <c r="G22" s="30"/>
      <c r="H22" s="30"/>
      <c r="I22" s="30"/>
      <c r="J22" s="30"/>
      <c r="K22" s="30"/>
      <c r="L22" s="30"/>
      <c r="M22" s="30"/>
      <c r="N22" s="30"/>
      <c r="O22" s="30">
        <v>591580.387</v>
      </c>
      <c r="P22" s="69">
        <f t="shared" si="0"/>
        <v>1.3679898419255796</v>
      </c>
    </row>
    <row r="23" spans="1:16" ht="12.75">
      <c r="A23" s="68" t="s">
        <v>110</v>
      </c>
      <c r="B23" s="29" t="s">
        <v>168</v>
      </c>
      <c r="C23" s="30">
        <v>60054.179</v>
      </c>
      <c r="D23" s="30">
        <v>151686.015</v>
      </c>
      <c r="E23" s="30">
        <v>74680.213</v>
      </c>
      <c r="F23" s="30">
        <v>173178.76</v>
      </c>
      <c r="G23" s="30"/>
      <c r="H23" s="30"/>
      <c r="I23" s="30"/>
      <c r="J23" s="30"/>
      <c r="K23" s="30"/>
      <c r="L23" s="30"/>
      <c r="M23" s="30"/>
      <c r="N23" s="30"/>
      <c r="O23" s="30">
        <v>459599.167</v>
      </c>
      <c r="P23" s="69">
        <f t="shared" si="0"/>
        <v>1.0627921507030256</v>
      </c>
    </row>
    <row r="24" spans="1:16" ht="12.75">
      <c r="A24" s="68" t="s">
        <v>111</v>
      </c>
      <c r="B24" s="29" t="s">
        <v>150</v>
      </c>
      <c r="C24" s="30">
        <v>144978.629</v>
      </c>
      <c r="D24" s="30">
        <v>125005.669</v>
      </c>
      <c r="E24" s="30">
        <v>171288.795</v>
      </c>
      <c r="F24" s="30">
        <v>166389.443</v>
      </c>
      <c r="G24" s="30"/>
      <c r="H24" s="30"/>
      <c r="I24" s="30"/>
      <c r="J24" s="30"/>
      <c r="K24" s="30"/>
      <c r="L24" s="30"/>
      <c r="M24" s="30"/>
      <c r="N24" s="30"/>
      <c r="O24" s="30">
        <v>607662.536</v>
      </c>
      <c r="P24" s="69">
        <f t="shared" si="0"/>
        <v>1.4051787294407663</v>
      </c>
    </row>
    <row r="25" spans="1:16" ht="12.75">
      <c r="A25" s="27"/>
      <c r="B25" s="185" t="s">
        <v>91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29462965.82099999</v>
      </c>
      <c r="P25" s="38">
        <f>SUM(P5:P24)</f>
        <v>68.13112611883895</v>
      </c>
    </row>
    <row r="26" spans="1:16" ht="13.5" customHeight="1">
      <c r="A26" s="27"/>
      <c r="B26" s="186" t="s">
        <v>114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43244501.447999984</v>
      </c>
      <c r="P26" s="30">
        <f>O26/O$26*100</f>
        <v>100</v>
      </c>
    </row>
    <row r="28" ht="12.75">
      <c r="B28" s="15" t="s">
        <v>131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72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2011-04-01T04:56:48Z</cp:lastPrinted>
  <dcterms:created xsi:type="dcterms:W3CDTF">2002-11-01T09:35:27Z</dcterms:created>
  <dcterms:modified xsi:type="dcterms:W3CDTF">2011-05-01T06:00:30Z</dcterms:modified>
  <cp:category/>
  <cp:version/>
  <cp:contentType/>
  <cp:contentStatus/>
</cp:coreProperties>
</file>