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0 AYLIK İHR" sheetId="13" r:id="rId13"/>
  </sheets>
  <definedNames/>
  <calcPr fullCalcOnLoad="1"/>
</workbook>
</file>

<file path=xl/sharedStrings.xml><?xml version="1.0" encoding="utf-8"?>
<sst xmlns="http://schemas.openxmlformats.org/spreadsheetml/2006/main" count="325" uniqueCount="169">
  <si>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</si>
  <si>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</si>
  <si>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</si>
  <si>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</si>
  <si>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</si>
  <si>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</si>
  <si>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</si>
  <si>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</si>
  <si>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</si>
  <si>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</si>
  <si>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</si>
  <si>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</si>
  <si>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</si>
  <si>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</si>
  <si>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</si>
  <si>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</si>
  <si>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</si>
  <si>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</si>
  <si>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</si>
  <si>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</si>
  <si>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</si>
  <si>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</si>
  <si>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</si>
  <si>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</si>
  <si>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</si>
  <si>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</si>
  <si>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</si>
  <si>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</si>
  <si>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</si>
  <si>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</si>
  <si>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</si>
  <si>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</si>
  <si>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</si>
  <si>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</si>
  <si>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</si>
  <si>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</si>
  <si>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</si>
  <si>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</si>
  <si>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</si>
  <si>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</si>
  <si>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</si>
  <si>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</si>
  <si>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</si>
  <si>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</si>
  <si>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</si>
  <si>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</si>
  <si>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</si>
  <si>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</si>
  <si>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</si>
  <si>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</si>
  <si>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</si>
  <si>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</si>
  <si>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</si>
  <si>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</si>
  <si>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</si>
  <si>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</si>
  <si>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</si>
  <si>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</si>
  <si>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</si>
  <si>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</si>
  <si>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</si>
  <si>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</si>
  <si>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</si>
  <si>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</si>
  <si>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</si>
  <si>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</si>
  <si>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</si>
  <si>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</si>
  <si>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</si>
  <si>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</si>
  <si>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</si>
  <si>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</si>
  <si>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</si>
  <si>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</si>
  <si>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</si>
  <si>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</si>
  <si>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</si>
  <si>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</si>
  <si>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</si>
  <si>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</si>
  <si>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</si>
  <si>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</si>
  <si>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</si>
  <si>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</si>
  <si>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</si>
  <si>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</si>
  <si>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</si>
  <si>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</si>
  <si>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</si>
  <si>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</si>
  <si>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</si>
  <si>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</si>
  <si>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</si>
  <si>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</si>
  <si>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</si>
  <si>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</si>
  <si>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</si>
  <si>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</si>
  <si>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</si>
  <si>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</si>
  <si>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</si>
  <si>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</si>
  <si>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</si>
  <si>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</si>
  <si>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</si>
  <si>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</si>
  <si>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</si>
  <si>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</si>
  <si>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</si>
  <si>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</si>
  <si>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</si>
  <si>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>2009-2010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</si>
  <si>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</si>
  <si>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</si>
  <si>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</si>
  <si>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</si>
  <si>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</si>
  <si>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</si>
  <si>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</si>
  <si>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</si>
  <si>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</si>
  <si>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</si>
  <si>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</si>
  <si>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</si>
  <si>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</si>
  <si>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</si>
  <si>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</si>
  <si>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</si>
  <si>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</si>
  <si>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</si>
  <si>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</si>
  <si>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</si>
  <si>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</si>
  <si>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</si>
  <si>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</si>
  <si>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</si>
  <si>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</si>
  <si>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</si>
  <si>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</si>
  <si>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</si>
  <si>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</si>
  <si>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</si>
  <si>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</si>
  <si>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2011 YILI İHRACATIMIZDA İLK 20 ÜLKE (1000 $)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</si>
  <si>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</si>
  <si>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</si>
  <si>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</si>
  <si>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</si>
  <si>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</si>
  <si>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</si>
  <si>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BİRLEŞİK ARAP EMİRLİKLERİ</t>
  </si>
  <si>
    <t xml:space="preserve">     Süs Bitkileri</t>
  </si>
  <si>
    <t xml:space="preserve">SUUDİ ARABİSTAN </t>
  </si>
  <si>
    <t>İSRAİL</t>
  </si>
  <si>
    <t xml:space="preserve">AZERBAYCAN-NAHÇİVAN </t>
  </si>
  <si>
    <t xml:space="preserve">UKRAYNA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</si>
  <si>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</si>
  <si>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</si>
  <si>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</si>
  <si>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</si>
  <si>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</si>
  <si>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</si>
  <si>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</si>
  <si>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ARALIK 2011 İHRACAT RAKAMLARI</t>
  </si>
  <si>
    <t>OCAK-ARALIK</t>
  </si>
  <si>
    <t>CEZAYİR</t>
  </si>
  <si>
    <t xml:space="preserve"> ARALIK 2011 İHRACAT RAKAMLARI - TL</t>
  </si>
  <si>
    <t>ARALIK (2011/2010)</t>
  </si>
  <si>
    <t>OCAK-ARALIK
(2011/2010)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</si>
</sst>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9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8"/>
      <color indexed="10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" applyNumberFormat="0" applyFill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0" fillId="20" borderId="5" applyNumberFormat="0" applyAlignment="0" applyProtection="0"/>
    <xf numFmtId="0" fontId="91" fillId="21" borderId="6" applyNumberFormat="0" applyAlignment="0" applyProtection="0"/>
    <xf numFmtId="0" fontId="92" fillId="20" borderId="6" applyNumberFormat="0" applyAlignment="0" applyProtection="0"/>
    <xf numFmtId="0" fontId="93" fillId="22" borderId="7" applyNumberFormat="0" applyAlignment="0" applyProtection="0"/>
    <xf numFmtId="0" fontId="94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5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9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3" fontId="2" fillId="0" borderId="0" xfId="40" applyFont="1" applyFill="1" applyBorder="1" applyAlignment="1">
      <alignment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188" fontId="12" fillId="0" borderId="15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3" borderId="19" xfId="0" applyNumberFormat="1" applyFont="1" applyFill="1" applyBorder="1" applyAlignment="1">
      <alignment horizontal="center"/>
    </xf>
    <xf numFmtId="49" fontId="17" fillId="33" borderId="20" xfId="0" applyNumberFormat="1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3" borderId="22" xfId="0" applyFont="1" applyFill="1" applyBorder="1" applyAlignment="1">
      <alignment/>
    </xf>
    <xf numFmtId="3" fontId="19" fillId="33" borderId="0" xfId="0" applyNumberFormat="1" applyFont="1" applyFill="1" applyBorder="1" applyAlignment="1">
      <alignment/>
    </xf>
    <xf numFmtId="0" fontId="20" fillId="33" borderId="22" xfId="0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34" borderId="17" xfId="0" applyNumberFormat="1" applyFont="1" applyFill="1" applyBorder="1" applyAlignment="1">
      <alignment/>
    </xf>
    <xf numFmtId="4" fontId="26" fillId="34" borderId="1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34" borderId="15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5" xfId="0" applyFont="1" applyFill="1" applyBorder="1" applyAlignment="1">
      <alignment wrapText="1"/>
    </xf>
    <xf numFmtId="0" fontId="3" fillId="0" borderId="26" xfId="0" applyFont="1" applyFill="1" applyBorder="1" applyAlignment="1">
      <alignment wrapText="1"/>
    </xf>
    <xf numFmtId="0" fontId="4" fillId="0" borderId="27" xfId="0" applyFont="1" applyFill="1" applyBorder="1" applyAlignment="1">
      <alignment/>
    </xf>
    <xf numFmtId="2" fontId="4" fillId="0" borderId="27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2" fontId="7" fillId="0" borderId="27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/>
    </xf>
    <xf numFmtId="3" fontId="3" fillId="0" borderId="29" xfId="0" applyNumberFormat="1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/>
    </xf>
    <xf numFmtId="1" fontId="3" fillId="0" borderId="28" xfId="0" applyNumberFormat="1" applyFont="1" applyFill="1" applyBorder="1" applyAlignment="1">
      <alignment horizontal="center"/>
    </xf>
    <xf numFmtId="180" fontId="12" fillId="0" borderId="15" xfId="40" applyNumberFormat="1" applyFont="1" applyFill="1" applyBorder="1" applyAlignment="1">
      <alignment horizontal="center"/>
    </xf>
    <xf numFmtId="0" fontId="6" fillId="36" borderId="27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36" borderId="30" xfId="0" applyFont="1" applyFill="1" applyBorder="1" applyAlignment="1">
      <alignment/>
    </xf>
    <xf numFmtId="3" fontId="4" fillId="36" borderId="31" xfId="0" applyNumberFormat="1" applyFont="1" applyFill="1" applyBorder="1" applyAlignment="1">
      <alignment horizontal="center"/>
    </xf>
    <xf numFmtId="2" fontId="4" fillId="36" borderId="31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2" fontId="4" fillId="0" borderId="32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35" borderId="17" xfId="0" applyNumberFormat="1" applyFont="1" applyFill="1" applyBorder="1" applyAlignment="1">
      <alignment horizontal="center"/>
    </xf>
    <xf numFmtId="3" fontId="26" fillId="34" borderId="17" xfId="0" applyNumberFormat="1" applyFont="1" applyFill="1" applyBorder="1" applyAlignment="1">
      <alignment/>
    </xf>
    <xf numFmtId="49" fontId="25" fillId="34" borderId="34" xfId="0" applyNumberFormat="1" applyFont="1" applyFill="1" applyBorder="1" applyAlignment="1">
      <alignment/>
    </xf>
    <xf numFmtId="4" fontId="26" fillId="34" borderId="35" xfId="0" applyNumberFormat="1" applyFont="1" applyFill="1" applyBorder="1" applyAlignment="1">
      <alignment/>
    </xf>
    <xf numFmtId="3" fontId="19" fillId="33" borderId="36" xfId="0" applyNumberFormat="1" applyFont="1" applyFill="1" applyBorder="1" applyAlignment="1">
      <alignment/>
    </xf>
    <xf numFmtId="3" fontId="19" fillId="33" borderId="37" xfId="0" applyNumberFormat="1" applyFont="1" applyFill="1" applyBorder="1" applyAlignment="1">
      <alignment/>
    </xf>
    <xf numFmtId="0" fontId="2" fillId="0" borderId="0" xfId="50" applyFont="1" applyFill="1" applyBorder="1">
      <alignment/>
      <protection/>
    </xf>
    <xf numFmtId="0" fontId="31" fillId="0" borderId="0" xfId="50" applyFont="1" applyFill="1" applyBorder="1">
      <alignment/>
      <protection/>
    </xf>
    <xf numFmtId="0" fontId="2" fillId="0" borderId="0" xfId="50" applyFont="1" applyFill="1">
      <alignment/>
      <protection/>
    </xf>
    <xf numFmtId="0" fontId="2" fillId="0" borderId="25" xfId="50" applyFont="1" applyFill="1" applyBorder="1" applyAlignment="1">
      <alignment wrapText="1"/>
      <protection/>
    </xf>
    <xf numFmtId="0" fontId="3" fillId="0" borderId="26" xfId="50" applyFont="1" applyFill="1" applyBorder="1" applyAlignment="1">
      <alignment wrapText="1"/>
      <protection/>
    </xf>
    <xf numFmtId="0" fontId="4" fillId="0" borderId="23" xfId="50" applyFont="1" applyFill="1" applyBorder="1" applyAlignment="1">
      <alignment horizontal="center"/>
      <protection/>
    </xf>
    <xf numFmtId="1" fontId="4" fillId="0" borderId="24" xfId="50" applyNumberFormat="1" applyFont="1" applyFill="1" applyBorder="1" applyAlignment="1">
      <alignment horizontal="center"/>
      <protection/>
    </xf>
    <xf numFmtId="2" fontId="5" fillId="0" borderId="23" xfId="50" applyNumberFormat="1" applyFont="1" applyFill="1" applyBorder="1" applyAlignment="1">
      <alignment horizontal="center" wrapText="1"/>
      <protection/>
    </xf>
    <xf numFmtId="2" fontId="5" fillId="0" borderId="24" xfId="50" applyNumberFormat="1" applyFont="1" applyFill="1" applyBorder="1" applyAlignment="1">
      <alignment horizontal="center" wrapText="1"/>
      <protection/>
    </xf>
    <xf numFmtId="2" fontId="53" fillId="0" borderId="23" xfId="50" applyNumberFormat="1" applyFont="1" applyFill="1" applyBorder="1" applyAlignment="1">
      <alignment horizontal="center" wrapText="1"/>
      <protection/>
    </xf>
    <xf numFmtId="0" fontId="6" fillId="36" borderId="38" xfId="50" applyFont="1" applyFill="1" applyBorder="1">
      <alignment/>
      <protection/>
    </xf>
    <xf numFmtId="3" fontId="4" fillId="36" borderId="39" xfId="50" applyNumberFormat="1" applyFont="1" applyFill="1" applyBorder="1" applyAlignment="1">
      <alignment horizontal="center"/>
      <protection/>
    </xf>
    <xf numFmtId="2" fontId="4" fillId="36" borderId="39" xfId="50" applyNumberFormat="1" applyFont="1" applyFill="1" applyBorder="1" applyAlignment="1">
      <alignment horizontal="center"/>
      <protection/>
    </xf>
    <xf numFmtId="2" fontId="4" fillId="36" borderId="38" xfId="50" applyNumberFormat="1" applyFont="1" applyFill="1" applyBorder="1" applyAlignment="1">
      <alignment horizontal="center"/>
      <protection/>
    </xf>
    <xf numFmtId="0" fontId="4" fillId="0" borderId="27" xfId="50" applyFont="1" applyFill="1" applyBorder="1">
      <alignment/>
      <protection/>
    </xf>
    <xf numFmtId="3" fontId="4" fillId="0" borderId="10" xfId="50" applyNumberFormat="1" applyFont="1" applyFill="1" applyBorder="1" applyAlignment="1">
      <alignment horizontal="center"/>
      <protection/>
    </xf>
    <xf numFmtId="2" fontId="4" fillId="0" borderId="10" xfId="50" applyNumberFormat="1" applyFont="1" applyFill="1" applyBorder="1" applyAlignment="1">
      <alignment horizontal="center"/>
      <protection/>
    </xf>
    <xf numFmtId="2" fontId="4" fillId="0" borderId="27" xfId="50" applyNumberFormat="1" applyFont="1" applyFill="1" applyBorder="1" applyAlignment="1">
      <alignment horizontal="center"/>
      <protection/>
    </xf>
    <xf numFmtId="0" fontId="2" fillId="0" borderId="27" xfId="50" applyFont="1" applyFill="1" applyBorder="1">
      <alignment/>
      <protection/>
    </xf>
    <xf numFmtId="3" fontId="7" fillId="0" borderId="10" xfId="50" applyNumberFormat="1" applyFont="1" applyFill="1" applyBorder="1" applyAlignment="1">
      <alignment horizontal="center"/>
      <protection/>
    </xf>
    <xf numFmtId="2" fontId="7" fillId="0" borderId="10" xfId="50" applyNumberFormat="1" applyFont="1" applyFill="1" applyBorder="1" applyAlignment="1">
      <alignment horizontal="center"/>
      <protection/>
    </xf>
    <xf numFmtId="2" fontId="7" fillId="0" borderId="27" xfId="50" applyNumberFormat="1" applyFont="1" applyFill="1" applyBorder="1" applyAlignment="1">
      <alignment horizontal="center"/>
      <protection/>
    </xf>
    <xf numFmtId="0" fontId="6" fillId="36" borderId="27" xfId="50" applyFont="1" applyFill="1" applyBorder="1">
      <alignment/>
      <protection/>
    </xf>
    <xf numFmtId="3" fontId="4" fillId="36" borderId="10" xfId="50" applyNumberFormat="1" applyFont="1" applyFill="1" applyBorder="1" applyAlignment="1">
      <alignment horizontal="center"/>
      <protection/>
    </xf>
    <xf numFmtId="2" fontId="4" fillId="36" borderId="10" xfId="50" applyNumberFormat="1" applyFont="1" applyFill="1" applyBorder="1" applyAlignment="1">
      <alignment horizontal="center"/>
      <protection/>
    </xf>
    <xf numFmtId="2" fontId="4" fillId="36" borderId="27" xfId="50" applyNumberFormat="1" applyFont="1" applyFill="1" applyBorder="1" applyAlignment="1">
      <alignment horizontal="center"/>
      <protection/>
    </xf>
    <xf numFmtId="3" fontId="8" fillId="0" borderId="10" xfId="50" applyNumberFormat="1" applyFont="1" applyFill="1" applyBorder="1" applyAlignment="1">
      <alignment horizontal="center"/>
      <protection/>
    </xf>
    <xf numFmtId="0" fontId="4" fillId="36" borderId="27" xfId="50" applyFont="1" applyFill="1" applyBorder="1">
      <alignment/>
      <protection/>
    </xf>
    <xf numFmtId="0" fontId="3" fillId="0" borderId="28" xfId="50" applyFont="1" applyFill="1" applyBorder="1">
      <alignment/>
      <protection/>
    </xf>
    <xf numFmtId="3" fontId="3" fillId="0" borderId="29" xfId="50" applyNumberFormat="1" applyFont="1" applyFill="1" applyBorder="1" applyAlignment="1">
      <alignment horizontal="center"/>
      <protection/>
    </xf>
    <xf numFmtId="2" fontId="3" fillId="0" borderId="29" xfId="50" applyNumberFormat="1" applyFont="1" applyFill="1" applyBorder="1" applyAlignment="1">
      <alignment horizontal="center"/>
      <protection/>
    </xf>
    <xf numFmtId="1" fontId="3" fillId="0" borderId="28" xfId="50" applyNumberFormat="1" applyFont="1" applyFill="1" applyBorder="1" applyAlignment="1">
      <alignment horizontal="center"/>
      <protection/>
    </xf>
    <xf numFmtId="3" fontId="3" fillId="0" borderId="28" xfId="50" applyNumberFormat="1" applyFont="1" applyFill="1" applyBorder="1" applyAlignment="1">
      <alignment horizontal="center"/>
      <protection/>
    </xf>
    <xf numFmtId="0" fontId="29" fillId="0" borderId="0" xfId="50" applyFont="1" applyFill="1" applyBorder="1">
      <alignment/>
      <protection/>
    </xf>
    <xf numFmtId="3" fontId="8" fillId="0" borderId="17" xfId="0" applyNumberFormat="1" applyFont="1" applyFill="1" applyBorder="1" applyAlignment="1">
      <alignment horizontal="right"/>
    </xf>
    <xf numFmtId="3" fontId="13" fillId="0" borderId="40" xfId="0" applyNumberFormat="1" applyFont="1" applyFill="1" applyBorder="1" applyAlignment="1">
      <alignment/>
    </xf>
    <xf numFmtId="180" fontId="12" fillId="0" borderId="15" xfId="40" applyNumberFormat="1" applyFont="1" applyFill="1" applyBorder="1" applyAlignment="1">
      <alignment horizontal="right"/>
    </xf>
    <xf numFmtId="3" fontId="13" fillId="0" borderId="15" xfId="40" applyNumberFormat="1" applyFont="1" applyFill="1" applyBorder="1" applyAlignment="1">
      <alignment horizontal="right"/>
    </xf>
    <xf numFmtId="181" fontId="13" fillId="0" borderId="15" xfId="40" applyNumberFormat="1" applyFont="1" applyFill="1" applyBorder="1" applyAlignment="1">
      <alignment horizontal="right"/>
    </xf>
    <xf numFmtId="0" fontId="11" fillId="0" borderId="41" xfId="0" applyFont="1" applyBorder="1" applyAlignment="1">
      <alignment/>
    </xf>
    <xf numFmtId="3" fontId="8" fillId="0" borderId="42" xfId="0" applyNumberFormat="1" applyFont="1" applyFill="1" applyBorder="1" applyAlignment="1">
      <alignment horizontal="right"/>
    </xf>
    <xf numFmtId="3" fontId="8" fillId="0" borderId="42" xfId="0" applyNumberFormat="1" applyFont="1" applyFill="1" applyBorder="1" applyAlignment="1">
      <alignment horizontal="center"/>
    </xf>
    <xf numFmtId="180" fontId="12" fillId="0" borderId="42" xfId="40" applyNumberFormat="1" applyFont="1" applyFill="1" applyBorder="1" applyAlignment="1">
      <alignment horizontal="center"/>
    </xf>
    <xf numFmtId="180" fontId="13" fillId="0" borderId="43" xfId="0" applyNumberFormat="1" applyFont="1" applyFill="1" applyBorder="1" applyAlignment="1">
      <alignment/>
    </xf>
    <xf numFmtId="3" fontId="13" fillId="0" borderId="44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180" fontId="12" fillId="0" borderId="45" xfId="40" applyNumberFormat="1" applyFont="1" applyFill="1" applyBorder="1" applyAlignment="1">
      <alignment horizontal="right"/>
    </xf>
    <xf numFmtId="3" fontId="13" fillId="0" borderId="42" xfId="40" applyNumberFormat="1" applyFont="1" applyFill="1" applyBorder="1" applyAlignment="1">
      <alignment horizontal="right"/>
    </xf>
    <xf numFmtId="181" fontId="13" fillId="0" borderId="45" xfId="40" applyNumberFormat="1" applyFont="1" applyFill="1" applyBorder="1" applyAlignment="1">
      <alignment horizontal="right"/>
    </xf>
    <xf numFmtId="188" fontId="12" fillId="0" borderId="42" xfId="0" applyNumberFormat="1" applyFont="1" applyFill="1" applyBorder="1" applyAlignment="1">
      <alignment horizontal="center"/>
    </xf>
    <xf numFmtId="180" fontId="13" fillId="0" borderId="46" xfId="0" applyNumberFormat="1" applyFont="1" applyFill="1" applyBorder="1" applyAlignment="1">
      <alignment/>
    </xf>
    <xf numFmtId="0" fontId="14" fillId="0" borderId="47" xfId="0" applyFont="1" applyBorder="1" applyAlignment="1">
      <alignment horizontal="center"/>
    </xf>
    <xf numFmtId="3" fontId="4" fillId="0" borderId="48" xfId="0" applyNumberFormat="1" applyFont="1" applyFill="1" applyBorder="1" applyAlignment="1">
      <alignment horizontal="right"/>
    </xf>
    <xf numFmtId="3" fontId="4" fillId="0" borderId="48" xfId="0" applyNumberFormat="1" applyFont="1" applyFill="1" applyBorder="1" applyAlignment="1">
      <alignment horizontal="center"/>
    </xf>
    <xf numFmtId="4" fontId="4" fillId="0" borderId="48" xfId="0" applyNumberFormat="1" applyFont="1" applyFill="1" applyBorder="1" applyAlignment="1">
      <alignment horizontal="center"/>
    </xf>
    <xf numFmtId="1" fontId="11" fillId="0" borderId="49" xfId="0" applyNumberFormat="1" applyFont="1" applyFill="1" applyBorder="1" applyAlignment="1">
      <alignment horizontal="center"/>
    </xf>
    <xf numFmtId="3" fontId="11" fillId="0" borderId="50" xfId="0" applyNumberFormat="1" applyFont="1" applyFill="1" applyBorder="1" applyAlignment="1">
      <alignment/>
    </xf>
    <xf numFmtId="3" fontId="11" fillId="0" borderId="51" xfId="0" applyNumberFormat="1" applyFont="1" applyFill="1" applyBorder="1" applyAlignment="1">
      <alignment/>
    </xf>
    <xf numFmtId="181" fontId="11" fillId="0" borderId="48" xfId="40" applyNumberFormat="1" applyFont="1" applyFill="1" applyBorder="1" applyAlignment="1">
      <alignment horizontal="right"/>
    </xf>
    <xf numFmtId="4" fontId="4" fillId="37" borderId="48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36" borderId="52" xfId="50" applyFont="1" applyFill="1" applyBorder="1">
      <alignment/>
      <protection/>
    </xf>
    <xf numFmtId="3" fontId="7" fillId="38" borderId="44" xfId="50" applyNumberFormat="1" applyFont="1" applyFill="1" applyBorder="1" applyAlignment="1">
      <alignment horizontal="center"/>
      <protection/>
    </xf>
    <xf numFmtId="2" fontId="7" fillId="38" borderId="44" xfId="50" applyNumberFormat="1" applyFont="1" applyFill="1" applyBorder="1" applyAlignment="1">
      <alignment horizontal="center"/>
      <protection/>
    </xf>
    <xf numFmtId="2" fontId="7" fillId="38" borderId="53" xfId="50" applyNumberFormat="1" applyFont="1" applyFill="1" applyBorder="1" applyAlignment="1">
      <alignment horizontal="center"/>
      <protection/>
    </xf>
    <xf numFmtId="3" fontId="7" fillId="36" borderId="44" xfId="50" applyNumberFormat="1" applyFont="1" applyFill="1" applyBorder="1" applyAlignment="1">
      <alignment horizontal="center"/>
      <protection/>
    </xf>
    <xf numFmtId="3" fontId="7" fillId="36" borderId="53" xfId="50" applyNumberFormat="1" applyFont="1" applyFill="1" applyBorder="1" applyAlignment="1">
      <alignment horizontal="center"/>
      <protection/>
    </xf>
    <xf numFmtId="2" fontId="7" fillId="36" borderId="44" xfId="50" applyNumberFormat="1" applyFont="1" applyFill="1" applyBorder="1" applyAlignment="1">
      <alignment horizontal="center"/>
      <protection/>
    </xf>
    <xf numFmtId="2" fontId="7" fillId="36" borderId="53" xfId="50" applyNumberFormat="1" applyFont="1" applyFill="1" applyBorder="1" applyAlignment="1">
      <alignment horizontal="center"/>
      <protection/>
    </xf>
    <xf numFmtId="2" fontId="7" fillId="36" borderId="52" xfId="50" applyNumberFormat="1" applyFont="1" applyFill="1" applyBorder="1" applyAlignment="1">
      <alignment horizontal="center"/>
      <protection/>
    </xf>
    <xf numFmtId="0" fontId="7" fillId="0" borderId="0" xfId="50" applyFont="1" applyFill="1" applyBorder="1">
      <alignment/>
      <protection/>
    </xf>
    <xf numFmtId="3" fontId="7" fillId="0" borderId="44" xfId="0" applyNumberFormat="1" applyFont="1" applyFill="1" applyBorder="1" applyAlignment="1">
      <alignment horizontal="center"/>
    </xf>
    <xf numFmtId="2" fontId="7" fillId="0" borderId="44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2" fontId="7" fillId="0" borderId="52" xfId="0" applyNumberFormat="1" applyFont="1" applyFill="1" applyBorder="1" applyAlignment="1">
      <alignment horizontal="center"/>
    </xf>
    <xf numFmtId="4" fontId="4" fillId="36" borderId="3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38" borderId="44" xfId="0" applyNumberFormat="1" applyFont="1" applyFill="1" applyBorder="1" applyAlignment="1">
      <alignment horizontal="center"/>
    </xf>
    <xf numFmtId="2" fontId="7" fillId="38" borderId="44" xfId="0" applyNumberFormat="1" applyFont="1" applyFill="1" applyBorder="1" applyAlignment="1">
      <alignment horizontal="center"/>
    </xf>
    <xf numFmtId="2" fontId="7" fillId="38" borderId="53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33" borderId="50" xfId="0" applyFont="1" applyFill="1" applyBorder="1" applyAlignment="1">
      <alignment horizontal="center"/>
    </xf>
    <xf numFmtId="3" fontId="55" fillId="33" borderId="54" xfId="0" applyNumberFormat="1" applyFont="1" applyFill="1" applyBorder="1" applyAlignment="1">
      <alignment/>
    </xf>
    <xf numFmtId="3" fontId="55" fillId="33" borderId="55" xfId="0" applyNumberFormat="1" applyFont="1" applyFill="1" applyBorder="1" applyAlignment="1">
      <alignment/>
    </xf>
    <xf numFmtId="0" fontId="22" fillId="0" borderId="0" xfId="0" applyFont="1" applyAlignment="1">
      <alignment/>
    </xf>
    <xf numFmtId="4" fontId="8" fillId="0" borderId="0" xfId="50" applyNumberFormat="1" applyFont="1" applyFill="1" applyBorder="1">
      <alignment/>
      <protection/>
    </xf>
    <xf numFmtId="4" fontId="13" fillId="0" borderId="0" xfId="0" applyNumberFormat="1" applyFont="1" applyAlignment="1">
      <alignment/>
    </xf>
    <xf numFmtId="3" fontId="19" fillId="33" borderId="56" xfId="0" applyNumberFormat="1" applyFont="1" applyFill="1" applyBorder="1" applyAlignment="1">
      <alignment/>
    </xf>
    <xf numFmtId="0" fontId="5" fillId="0" borderId="0" xfId="50" applyFont="1" applyFill="1" applyBorder="1">
      <alignment/>
      <protection/>
    </xf>
    <xf numFmtId="0" fontId="32" fillId="0" borderId="0" xfId="50" applyFont="1" applyFill="1" applyBorder="1">
      <alignment/>
      <protection/>
    </xf>
    <xf numFmtId="3" fontId="56" fillId="33" borderId="54" xfId="0" applyNumberFormat="1" applyFont="1" applyFill="1" applyBorder="1" applyAlignment="1">
      <alignment/>
    </xf>
    <xf numFmtId="0" fontId="3" fillId="0" borderId="57" xfId="50" applyFont="1" applyFill="1" applyBorder="1" applyAlignment="1">
      <alignment horizontal="center" vertical="center"/>
      <protection/>
    </xf>
    <xf numFmtId="0" fontId="3" fillId="0" borderId="58" xfId="50" applyFont="1" applyFill="1" applyBorder="1" applyAlignment="1">
      <alignment horizontal="center" vertical="center"/>
      <protection/>
    </xf>
    <xf numFmtId="0" fontId="3" fillId="0" borderId="59" xfId="50" applyFont="1" applyFill="1" applyBorder="1" applyAlignment="1">
      <alignment horizontal="center" vertical="center"/>
      <protection/>
    </xf>
    <xf numFmtId="0" fontId="3" fillId="0" borderId="60" xfId="50" applyFont="1" applyFill="1" applyBorder="1" applyAlignment="1">
      <alignment horizontal="center" vertical="center"/>
      <protection/>
    </xf>
    <xf numFmtId="0" fontId="28" fillId="0" borderId="19" xfId="50" applyFont="1" applyFill="1" applyBorder="1" applyAlignment="1">
      <alignment horizontal="center" vertical="center"/>
      <protection/>
    </xf>
    <xf numFmtId="0" fontId="28" fillId="0" borderId="20" xfId="50" applyFont="1" applyFill="1" applyBorder="1" applyAlignment="1">
      <alignment horizontal="center" vertical="center"/>
      <protection/>
    </xf>
    <xf numFmtId="0" fontId="28" fillId="0" borderId="21" xfId="50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İHR'!$C$25:$N$25</c:f>
              <c:numCache>
                <c:ptCount val="12"/>
                <c:pt idx="0">
                  <c:v>7925271.994</c:v>
                </c:pt>
                <c:pt idx="1">
                  <c:v>8508952.321</c:v>
                </c:pt>
                <c:pt idx="2">
                  <c:v>9905472.453</c:v>
                </c:pt>
                <c:pt idx="3">
                  <c:v>10095615.636</c:v>
                </c:pt>
                <c:pt idx="4">
                  <c:v>9307367.703</c:v>
                </c:pt>
                <c:pt idx="5">
                  <c:v>9700365.754</c:v>
                </c:pt>
                <c:pt idx="6">
                  <c:v>9774589.877</c:v>
                </c:pt>
                <c:pt idx="7">
                  <c:v>9252718.899</c:v>
                </c:pt>
                <c:pt idx="8">
                  <c:v>8836482.337</c:v>
                </c:pt>
                <c:pt idx="9">
                  <c:v>9730079.029</c:v>
                </c:pt>
                <c:pt idx="10">
                  <c:v>8649696.989</c:v>
                </c:pt>
                <c:pt idx="11">
                  <c:v>9851256.758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İHR'!$C$24:$N$24</c:f>
              <c:numCache>
                <c:ptCount val="12"/>
                <c:pt idx="0">
                  <c:v>6464089.513</c:v>
                </c:pt>
                <c:pt idx="1">
                  <c:v>6865509.85</c:v>
                </c:pt>
                <c:pt idx="2">
                  <c:v>8074977.445</c:v>
                </c:pt>
                <c:pt idx="3">
                  <c:v>7873543.446</c:v>
                </c:pt>
                <c:pt idx="4">
                  <c:v>7648185.962</c:v>
                </c:pt>
                <c:pt idx="5">
                  <c:v>7775614.603</c:v>
                </c:pt>
                <c:pt idx="6">
                  <c:v>7940911.94</c:v>
                </c:pt>
                <c:pt idx="7">
                  <c:v>7047411.101</c:v>
                </c:pt>
                <c:pt idx="8">
                  <c:v>7609802.299</c:v>
                </c:pt>
                <c:pt idx="9">
                  <c:v>8867907.422</c:v>
                </c:pt>
                <c:pt idx="10">
                  <c:v>7795744.883</c:v>
                </c:pt>
                <c:pt idx="11">
                  <c:v>9492812.759</c:v>
                </c:pt>
              </c:numCache>
            </c:numRef>
          </c:val>
          <c:smooth val="0"/>
        </c:ser>
        <c:marker val="1"/>
        <c:axId val="31845404"/>
        <c:axId val="18173181"/>
      </c:lineChart>
      <c:catAx>
        <c:axId val="31845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173181"/>
        <c:crosses val="autoZero"/>
        <c:auto val="1"/>
        <c:lblOffset val="100"/>
        <c:tickLblSkip val="1"/>
        <c:noMultiLvlLbl val="0"/>
      </c:catAx>
      <c:valAx>
        <c:axId val="1817318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4540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İHR'!$C$10:$N$10</c:f>
              <c:numCache>
                <c:ptCount val="12"/>
                <c:pt idx="0">
                  <c:v>78013.647</c:v>
                </c:pt>
                <c:pt idx="1">
                  <c:v>80859.859</c:v>
                </c:pt>
                <c:pt idx="2">
                  <c:v>85122.203</c:v>
                </c:pt>
                <c:pt idx="3">
                  <c:v>81892.902</c:v>
                </c:pt>
                <c:pt idx="4">
                  <c:v>69431.391</c:v>
                </c:pt>
                <c:pt idx="5">
                  <c:v>73733.895</c:v>
                </c:pt>
                <c:pt idx="6">
                  <c:v>79910.657</c:v>
                </c:pt>
                <c:pt idx="7">
                  <c:v>95571.15</c:v>
                </c:pt>
                <c:pt idx="8">
                  <c:v>148740.704</c:v>
                </c:pt>
                <c:pt idx="9">
                  <c:v>182021.996</c:v>
                </c:pt>
                <c:pt idx="10">
                  <c:v>129462.137</c:v>
                </c:pt>
                <c:pt idx="11">
                  <c:v>136590.976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İHR'!$C$11:$N$11</c:f>
              <c:numCache>
                <c:ptCount val="12"/>
                <c:pt idx="0">
                  <c:v>98866.04</c:v>
                </c:pt>
                <c:pt idx="1">
                  <c:v>102110.243</c:v>
                </c:pt>
                <c:pt idx="2">
                  <c:v>112587.176</c:v>
                </c:pt>
                <c:pt idx="3">
                  <c:v>93120.502</c:v>
                </c:pt>
                <c:pt idx="4">
                  <c:v>86976.696</c:v>
                </c:pt>
                <c:pt idx="5">
                  <c:v>89708.7</c:v>
                </c:pt>
                <c:pt idx="6">
                  <c:v>84957.519</c:v>
                </c:pt>
                <c:pt idx="7">
                  <c:v>106909.949</c:v>
                </c:pt>
                <c:pt idx="8">
                  <c:v>153376.439</c:v>
                </c:pt>
                <c:pt idx="9">
                  <c:v>191354.938</c:v>
                </c:pt>
                <c:pt idx="10">
                  <c:v>130693.983</c:v>
                </c:pt>
                <c:pt idx="11">
                  <c:v>121932.511</c:v>
                </c:pt>
              </c:numCache>
            </c:numRef>
          </c:val>
          <c:smooth val="0"/>
        </c:ser>
        <c:marker val="1"/>
        <c:axId val="44147638"/>
        <c:axId val="61784423"/>
      </c:lineChart>
      <c:catAx>
        <c:axId val="44147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784423"/>
        <c:crosses val="autoZero"/>
        <c:auto val="1"/>
        <c:lblOffset val="100"/>
        <c:tickLblSkip val="1"/>
        <c:noMultiLvlLbl val="0"/>
      </c:catAx>
      <c:valAx>
        <c:axId val="61784423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1476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İHR'!$C$12:$N$12</c:f>
              <c:numCache>
                <c:ptCount val="12"/>
                <c:pt idx="0">
                  <c:v>97522.132</c:v>
                </c:pt>
                <c:pt idx="1">
                  <c:v>98194.288</c:v>
                </c:pt>
                <c:pt idx="2">
                  <c:v>105502.591</c:v>
                </c:pt>
                <c:pt idx="3">
                  <c:v>109472.118</c:v>
                </c:pt>
                <c:pt idx="4">
                  <c:v>91379.236</c:v>
                </c:pt>
                <c:pt idx="5">
                  <c:v>84244.896</c:v>
                </c:pt>
                <c:pt idx="6">
                  <c:v>105361.395</c:v>
                </c:pt>
                <c:pt idx="7">
                  <c:v>80285.814</c:v>
                </c:pt>
                <c:pt idx="8">
                  <c:v>213843.723</c:v>
                </c:pt>
                <c:pt idx="9">
                  <c:v>226188.881</c:v>
                </c:pt>
                <c:pt idx="10">
                  <c:v>174793.121</c:v>
                </c:pt>
                <c:pt idx="11">
                  <c:v>160540.245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İHR'!$C$13:$N$13</c:f>
              <c:numCache>
                <c:ptCount val="12"/>
                <c:pt idx="0">
                  <c:v>115355.883</c:v>
                </c:pt>
                <c:pt idx="1">
                  <c:v>133655.857</c:v>
                </c:pt>
                <c:pt idx="2">
                  <c:v>130201.377</c:v>
                </c:pt>
                <c:pt idx="3">
                  <c:v>120586.558</c:v>
                </c:pt>
                <c:pt idx="4">
                  <c:v>120498.835</c:v>
                </c:pt>
                <c:pt idx="5">
                  <c:v>115598.599</c:v>
                </c:pt>
                <c:pt idx="6">
                  <c:v>118061.897</c:v>
                </c:pt>
                <c:pt idx="7">
                  <c:v>127635.135</c:v>
                </c:pt>
                <c:pt idx="8">
                  <c:v>164387.312</c:v>
                </c:pt>
                <c:pt idx="9">
                  <c:v>262356.228</c:v>
                </c:pt>
                <c:pt idx="10">
                  <c:v>205560.136</c:v>
                </c:pt>
                <c:pt idx="11">
                  <c:v>148857.304</c:v>
                </c:pt>
              </c:numCache>
            </c:numRef>
          </c:val>
          <c:smooth val="0"/>
        </c:ser>
        <c:marker val="1"/>
        <c:axId val="19188896"/>
        <c:axId val="38482337"/>
      </c:lineChart>
      <c:catAx>
        <c:axId val="19188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482337"/>
        <c:crosses val="autoZero"/>
        <c:auto val="1"/>
        <c:lblOffset val="100"/>
        <c:tickLblSkip val="1"/>
        <c:noMultiLvlLbl val="0"/>
      </c:catAx>
      <c:valAx>
        <c:axId val="384823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18889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İHR'!$C$14:$N$14</c:f>
              <c:numCache>
                <c:ptCount val="12"/>
                <c:pt idx="0">
                  <c:v>19941.553</c:v>
                </c:pt>
                <c:pt idx="1">
                  <c:v>24606.329</c:v>
                </c:pt>
                <c:pt idx="2">
                  <c:v>20702.266</c:v>
                </c:pt>
                <c:pt idx="3">
                  <c:v>16986.473</c:v>
                </c:pt>
                <c:pt idx="4">
                  <c:v>14167.714</c:v>
                </c:pt>
                <c:pt idx="5">
                  <c:v>12507.727</c:v>
                </c:pt>
                <c:pt idx="6">
                  <c:v>12091.718</c:v>
                </c:pt>
                <c:pt idx="7">
                  <c:v>12872.255</c:v>
                </c:pt>
                <c:pt idx="8">
                  <c:v>11963.349</c:v>
                </c:pt>
                <c:pt idx="9">
                  <c:v>12748.29</c:v>
                </c:pt>
                <c:pt idx="10">
                  <c:v>12215.306</c:v>
                </c:pt>
                <c:pt idx="11">
                  <c:v>18445.842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13705.222</c:v>
                </c:pt>
                <c:pt idx="9">
                  <c:v>12235.299</c:v>
                </c:pt>
                <c:pt idx="10">
                  <c:v>13322.713</c:v>
                </c:pt>
                <c:pt idx="11">
                  <c:v>20395.939</c:v>
                </c:pt>
              </c:numCache>
            </c:numRef>
          </c:val>
          <c:smooth val="0"/>
        </c:ser>
        <c:marker val="1"/>
        <c:axId val="10796714"/>
        <c:axId val="30061563"/>
      </c:lineChart>
      <c:catAx>
        <c:axId val="10796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061563"/>
        <c:crosses val="autoZero"/>
        <c:auto val="1"/>
        <c:lblOffset val="100"/>
        <c:tickLblSkip val="1"/>
        <c:noMultiLvlLbl val="0"/>
      </c:catAx>
      <c:valAx>
        <c:axId val="300615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79671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İHR'!$C$16:$N$16</c:f>
              <c:numCache>
                <c:ptCount val="12"/>
                <c:pt idx="0">
                  <c:v>92743.883</c:v>
                </c:pt>
                <c:pt idx="1">
                  <c:v>45901.779</c:v>
                </c:pt>
                <c:pt idx="2">
                  <c:v>38567.664</c:v>
                </c:pt>
                <c:pt idx="3">
                  <c:v>36938.661</c:v>
                </c:pt>
                <c:pt idx="4">
                  <c:v>34850.171</c:v>
                </c:pt>
                <c:pt idx="5">
                  <c:v>30356.993</c:v>
                </c:pt>
                <c:pt idx="6">
                  <c:v>42974.023</c:v>
                </c:pt>
                <c:pt idx="7">
                  <c:v>118229.698</c:v>
                </c:pt>
                <c:pt idx="8">
                  <c:v>90101.086</c:v>
                </c:pt>
                <c:pt idx="9">
                  <c:v>58236.101</c:v>
                </c:pt>
                <c:pt idx="10">
                  <c:v>51666.357</c:v>
                </c:pt>
                <c:pt idx="11">
                  <c:v>58035.506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  <c:pt idx="11">
                  <c:v>63198.799</c:v>
                </c:pt>
              </c:numCache>
            </c:numRef>
          </c:val>
          <c:smooth val="0"/>
        </c:ser>
        <c:marker val="1"/>
        <c:axId val="2118612"/>
        <c:axId val="19067509"/>
      </c:lineChart>
      <c:catAx>
        <c:axId val="2118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067509"/>
        <c:crosses val="autoZero"/>
        <c:auto val="1"/>
        <c:lblOffset val="100"/>
        <c:tickLblSkip val="1"/>
        <c:noMultiLvlLbl val="0"/>
      </c:catAx>
      <c:valAx>
        <c:axId val="19067509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1861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İHR'!$C$18:$N$18</c:f>
              <c:numCache>
                <c:ptCount val="12"/>
                <c:pt idx="0">
                  <c:v>4498.739</c:v>
                </c:pt>
                <c:pt idx="1">
                  <c:v>5654.509</c:v>
                </c:pt>
                <c:pt idx="2">
                  <c:v>8963.669</c:v>
                </c:pt>
                <c:pt idx="3">
                  <c:v>6796.635</c:v>
                </c:pt>
                <c:pt idx="4">
                  <c:v>4566.862</c:v>
                </c:pt>
                <c:pt idx="5">
                  <c:v>2546.567</c:v>
                </c:pt>
                <c:pt idx="6">
                  <c:v>2882.186</c:v>
                </c:pt>
                <c:pt idx="7">
                  <c:v>3649.04</c:v>
                </c:pt>
                <c:pt idx="8">
                  <c:v>4186.893</c:v>
                </c:pt>
                <c:pt idx="9">
                  <c:v>3258.996</c:v>
                </c:pt>
                <c:pt idx="10">
                  <c:v>3536.388</c:v>
                </c:pt>
                <c:pt idx="11">
                  <c:v>5648.889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5232.106</c:v>
                </c:pt>
                <c:pt idx="8">
                  <c:v>7819.24</c:v>
                </c:pt>
                <c:pt idx="9">
                  <c:v>4910.612</c:v>
                </c:pt>
                <c:pt idx="10">
                  <c:v>4297.793</c:v>
                </c:pt>
                <c:pt idx="11">
                  <c:v>5044.569</c:v>
                </c:pt>
              </c:numCache>
            </c:numRef>
          </c:val>
          <c:smooth val="0"/>
        </c:ser>
        <c:marker val="1"/>
        <c:axId val="37389854"/>
        <c:axId val="964367"/>
      </c:lineChart>
      <c:catAx>
        <c:axId val="37389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964367"/>
        <c:crosses val="autoZero"/>
        <c:auto val="1"/>
        <c:lblOffset val="100"/>
        <c:tickLblSkip val="1"/>
        <c:noMultiLvlLbl val="0"/>
      </c:catAx>
      <c:valAx>
        <c:axId val="964367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7389854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İHR'!$C$20:$N$20</c:f>
              <c:numCache>
                <c:ptCount val="12"/>
                <c:pt idx="0">
                  <c:v>79602.391</c:v>
                </c:pt>
                <c:pt idx="1">
                  <c:v>79106.789</c:v>
                </c:pt>
                <c:pt idx="2">
                  <c:v>74465.066</c:v>
                </c:pt>
                <c:pt idx="3">
                  <c:v>76930.388</c:v>
                </c:pt>
                <c:pt idx="4">
                  <c:v>65766.213</c:v>
                </c:pt>
                <c:pt idx="5">
                  <c:v>63212.473</c:v>
                </c:pt>
                <c:pt idx="6">
                  <c:v>79159.925</c:v>
                </c:pt>
                <c:pt idx="7">
                  <c:v>73290.298</c:v>
                </c:pt>
                <c:pt idx="8">
                  <c:v>72570.931</c:v>
                </c:pt>
                <c:pt idx="9">
                  <c:v>97487.913</c:v>
                </c:pt>
                <c:pt idx="10">
                  <c:v>84259.51</c:v>
                </c:pt>
                <c:pt idx="11">
                  <c:v>116354.488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126098.469</c:v>
                </c:pt>
                <c:pt idx="6">
                  <c:v>120570.73</c:v>
                </c:pt>
                <c:pt idx="7">
                  <c:v>113921.153</c:v>
                </c:pt>
                <c:pt idx="8">
                  <c:v>124246.335</c:v>
                </c:pt>
                <c:pt idx="9">
                  <c:v>131206.167</c:v>
                </c:pt>
                <c:pt idx="10">
                  <c:v>131965.871</c:v>
                </c:pt>
                <c:pt idx="11">
                  <c:v>146111.938</c:v>
                </c:pt>
              </c:numCache>
            </c:numRef>
          </c:val>
          <c:smooth val="0"/>
        </c:ser>
        <c:marker val="1"/>
        <c:axId val="8679304"/>
        <c:axId val="11004873"/>
      </c:lineChart>
      <c:catAx>
        <c:axId val="8679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004873"/>
        <c:crosses val="autoZero"/>
        <c:auto val="1"/>
        <c:lblOffset val="100"/>
        <c:tickLblSkip val="1"/>
        <c:noMultiLvlLbl val="0"/>
      </c:catAx>
      <c:valAx>
        <c:axId val="11004873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679304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İHR'!$C$22:$N$22</c:f>
              <c:numCache>
                <c:ptCount val="12"/>
                <c:pt idx="0">
                  <c:v>207986.556</c:v>
                </c:pt>
                <c:pt idx="1">
                  <c:v>204759.985</c:v>
                </c:pt>
                <c:pt idx="2">
                  <c:v>251795.195</c:v>
                </c:pt>
                <c:pt idx="3">
                  <c:v>237197.986</c:v>
                </c:pt>
                <c:pt idx="4">
                  <c:v>223115.101</c:v>
                </c:pt>
                <c:pt idx="5">
                  <c:v>238216.988</c:v>
                </c:pt>
                <c:pt idx="6">
                  <c:v>238764.915</c:v>
                </c:pt>
                <c:pt idx="7">
                  <c:v>245274.797</c:v>
                </c:pt>
                <c:pt idx="8">
                  <c:v>230863.716</c:v>
                </c:pt>
                <c:pt idx="9">
                  <c:v>273182.285</c:v>
                </c:pt>
                <c:pt idx="10">
                  <c:v>259097.99</c:v>
                </c:pt>
                <c:pt idx="11">
                  <c:v>316730.085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277609.348</c:v>
                </c:pt>
                <c:pt idx="6">
                  <c:v>288320.022</c:v>
                </c:pt>
                <c:pt idx="7">
                  <c:v>300786.324</c:v>
                </c:pt>
                <c:pt idx="8">
                  <c:v>271237.376</c:v>
                </c:pt>
                <c:pt idx="9">
                  <c:v>309611.821</c:v>
                </c:pt>
                <c:pt idx="10">
                  <c:v>270806.628</c:v>
                </c:pt>
                <c:pt idx="11">
                  <c:v>335377.551</c:v>
                </c:pt>
              </c:numCache>
            </c:numRef>
          </c:val>
          <c:smooth val="0"/>
        </c:ser>
        <c:marker val="1"/>
        <c:axId val="31934994"/>
        <c:axId val="18979491"/>
      </c:lineChart>
      <c:catAx>
        <c:axId val="31934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8979491"/>
        <c:crosses val="autoZero"/>
        <c:auto val="1"/>
        <c:lblOffset val="100"/>
        <c:tickLblSkip val="1"/>
        <c:noMultiLvlLbl val="0"/>
      </c:catAx>
      <c:valAx>
        <c:axId val="18979491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93499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İHR'!$C$26:$N$26</c:f>
              <c:numCache>
                <c:ptCount val="12"/>
                <c:pt idx="0">
                  <c:v>478721.943</c:v>
                </c:pt>
                <c:pt idx="1">
                  <c:v>476008.62</c:v>
                </c:pt>
                <c:pt idx="2">
                  <c:v>549008.983</c:v>
                </c:pt>
                <c:pt idx="3">
                  <c:v>560139.918</c:v>
                </c:pt>
                <c:pt idx="4">
                  <c:v>510064.495</c:v>
                </c:pt>
                <c:pt idx="5">
                  <c:v>529424.916</c:v>
                </c:pt>
                <c:pt idx="6">
                  <c:v>538673.89</c:v>
                </c:pt>
                <c:pt idx="7">
                  <c:v>481124.048</c:v>
                </c:pt>
                <c:pt idx="8">
                  <c:v>552394.527</c:v>
                </c:pt>
                <c:pt idx="9">
                  <c:v>627175.125</c:v>
                </c:pt>
                <c:pt idx="10">
                  <c:v>570813.757</c:v>
                </c:pt>
                <c:pt idx="11">
                  <c:v>649186.671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İHR'!$C$27:$N$27</c:f>
              <c:numCache>
                <c:ptCount val="12"/>
                <c:pt idx="0">
                  <c:v>606911.112</c:v>
                </c:pt>
                <c:pt idx="1">
                  <c:v>627617.38</c:v>
                </c:pt>
                <c:pt idx="2">
                  <c:v>733031.035</c:v>
                </c:pt>
                <c:pt idx="3">
                  <c:v>757224.269</c:v>
                </c:pt>
                <c:pt idx="4">
                  <c:v>695730.05</c:v>
                </c:pt>
                <c:pt idx="5">
                  <c:v>676254.808</c:v>
                </c:pt>
                <c:pt idx="6">
                  <c:v>624060.745</c:v>
                </c:pt>
                <c:pt idx="7">
                  <c:v>615752.799</c:v>
                </c:pt>
                <c:pt idx="8">
                  <c:v>628946.755</c:v>
                </c:pt>
                <c:pt idx="9">
                  <c:v>701797.041</c:v>
                </c:pt>
                <c:pt idx="10">
                  <c:v>633472.293</c:v>
                </c:pt>
                <c:pt idx="11">
                  <c:v>652852.625</c:v>
                </c:pt>
              </c:numCache>
            </c:numRef>
          </c:val>
          <c:smooth val="0"/>
        </c:ser>
        <c:marker val="1"/>
        <c:axId val="36597692"/>
        <c:axId val="60943773"/>
      </c:lineChart>
      <c:catAx>
        <c:axId val="36597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943773"/>
        <c:crosses val="autoZero"/>
        <c:auto val="1"/>
        <c:lblOffset val="100"/>
        <c:tickLblSkip val="1"/>
        <c:noMultiLvlLbl val="0"/>
      </c:catAx>
      <c:valAx>
        <c:axId val="609437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9769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İHR'!$C$28:$N$28</c:f>
              <c:numCache>
                <c:ptCount val="12"/>
                <c:pt idx="0">
                  <c:v>76294.453</c:v>
                </c:pt>
                <c:pt idx="1">
                  <c:v>79687.801</c:v>
                </c:pt>
                <c:pt idx="2">
                  <c:v>91311.721</c:v>
                </c:pt>
                <c:pt idx="3">
                  <c:v>99027.199</c:v>
                </c:pt>
                <c:pt idx="4">
                  <c:v>85357.781</c:v>
                </c:pt>
                <c:pt idx="5">
                  <c:v>99752.11</c:v>
                </c:pt>
                <c:pt idx="6">
                  <c:v>129508.009</c:v>
                </c:pt>
                <c:pt idx="7">
                  <c:v>115701.632</c:v>
                </c:pt>
                <c:pt idx="8">
                  <c:v>113068.053</c:v>
                </c:pt>
                <c:pt idx="9">
                  <c:v>143283.121</c:v>
                </c:pt>
                <c:pt idx="10">
                  <c:v>109337.777</c:v>
                </c:pt>
                <c:pt idx="11">
                  <c:v>185502.627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İHR'!$C$29:$N$29</c:f>
              <c:numCache>
                <c:ptCount val="12"/>
                <c:pt idx="0">
                  <c:v>89242.394</c:v>
                </c:pt>
                <c:pt idx="1">
                  <c:v>101715.366</c:v>
                </c:pt>
                <c:pt idx="2">
                  <c:v>112342.697</c:v>
                </c:pt>
                <c:pt idx="3">
                  <c:v>113094.338</c:v>
                </c:pt>
                <c:pt idx="4">
                  <c:v>112835.894</c:v>
                </c:pt>
                <c:pt idx="5">
                  <c:v>132634.078</c:v>
                </c:pt>
                <c:pt idx="6">
                  <c:v>153340.197</c:v>
                </c:pt>
                <c:pt idx="7">
                  <c:v>152874.162</c:v>
                </c:pt>
                <c:pt idx="8">
                  <c:v>107349.218</c:v>
                </c:pt>
                <c:pt idx="9">
                  <c:v>139504.878</c:v>
                </c:pt>
                <c:pt idx="10">
                  <c:v>100961.478</c:v>
                </c:pt>
                <c:pt idx="11">
                  <c:v>124515.956</c:v>
                </c:pt>
              </c:numCache>
            </c:numRef>
          </c:val>
          <c:smooth val="0"/>
        </c:ser>
        <c:marker val="1"/>
        <c:axId val="11623046"/>
        <c:axId val="37498551"/>
      </c:lineChart>
      <c:catAx>
        <c:axId val="11623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498551"/>
        <c:crosses val="autoZero"/>
        <c:auto val="1"/>
        <c:lblOffset val="100"/>
        <c:tickLblSkip val="1"/>
        <c:noMultiLvlLbl val="0"/>
      </c:catAx>
      <c:valAx>
        <c:axId val="3749855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162304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İHR'!$C$30:$N$30</c:f>
              <c:numCache>
                <c:ptCount val="12"/>
                <c:pt idx="0">
                  <c:v>77658.46</c:v>
                </c:pt>
                <c:pt idx="1">
                  <c:v>80591.973</c:v>
                </c:pt>
                <c:pt idx="2">
                  <c:v>101549.222</c:v>
                </c:pt>
                <c:pt idx="3">
                  <c:v>100310.512</c:v>
                </c:pt>
                <c:pt idx="4">
                  <c:v>95763.595</c:v>
                </c:pt>
                <c:pt idx="5">
                  <c:v>96784.11</c:v>
                </c:pt>
                <c:pt idx="6">
                  <c:v>103999.786</c:v>
                </c:pt>
                <c:pt idx="7">
                  <c:v>111880.659</c:v>
                </c:pt>
                <c:pt idx="8">
                  <c:v>103277.471</c:v>
                </c:pt>
                <c:pt idx="9">
                  <c:v>139842.769</c:v>
                </c:pt>
                <c:pt idx="10">
                  <c:v>129963.039</c:v>
                </c:pt>
                <c:pt idx="11">
                  <c:v>143417.707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İHR'!$C$31:$N$31</c:f>
              <c:numCache>
                <c:ptCount val="12"/>
                <c:pt idx="0">
                  <c:v>101365.806</c:v>
                </c:pt>
                <c:pt idx="1">
                  <c:v>105020.95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134061.471</c:v>
                </c:pt>
                <c:pt idx="7">
                  <c:v>145109.375</c:v>
                </c:pt>
                <c:pt idx="8">
                  <c:v>135958.973</c:v>
                </c:pt>
                <c:pt idx="9">
                  <c:v>169857.877</c:v>
                </c:pt>
                <c:pt idx="10">
                  <c:v>152860.594</c:v>
                </c:pt>
                <c:pt idx="11">
                  <c:v>163919.224</c:v>
                </c:pt>
              </c:numCache>
            </c:numRef>
          </c:val>
          <c:smooth val="0"/>
        </c:ser>
        <c:marker val="1"/>
        <c:axId val="1942640"/>
        <c:axId val="17483761"/>
      </c:lineChart>
      <c:catAx>
        <c:axId val="1942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483761"/>
        <c:crosses val="autoZero"/>
        <c:auto val="1"/>
        <c:lblOffset val="100"/>
        <c:tickLblSkip val="1"/>
        <c:noMultiLvlLbl val="0"/>
      </c:catAx>
      <c:valAx>
        <c:axId val="1748376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94264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İHR'!$C$55:$N$55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İHR'!$C$54:$N$54</c:f>
              <c:numCache>
                <c:ptCount val="12"/>
                <c:pt idx="0">
                  <c:v>270354.971</c:v>
                </c:pt>
                <c:pt idx="1">
                  <c:v>202701.424</c:v>
                </c:pt>
                <c:pt idx="2">
                  <c:v>242128.834</c:v>
                </c:pt>
                <c:pt idx="3">
                  <c:v>342330.512</c:v>
                </c:pt>
                <c:pt idx="4">
                  <c:v>337652.945</c:v>
                </c:pt>
                <c:pt idx="5">
                  <c:v>343878.16</c:v>
                </c:pt>
                <c:pt idx="6">
                  <c:v>339580.896</c:v>
                </c:pt>
                <c:pt idx="7">
                  <c:v>326843.058</c:v>
                </c:pt>
                <c:pt idx="8">
                  <c:v>289418.693</c:v>
                </c:pt>
                <c:pt idx="9">
                  <c:v>358937.926</c:v>
                </c:pt>
                <c:pt idx="10">
                  <c:v>260347.124</c:v>
                </c:pt>
                <c:pt idx="11">
                  <c:v>343256.05</c:v>
                </c:pt>
              </c:numCache>
            </c:numRef>
          </c:val>
          <c:smooth val="0"/>
        </c:ser>
        <c:marker val="1"/>
        <c:axId val="29340902"/>
        <c:axId val="62741527"/>
      </c:lineChart>
      <c:catAx>
        <c:axId val="29340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741527"/>
        <c:crosses val="autoZero"/>
        <c:auto val="1"/>
        <c:lblOffset val="100"/>
        <c:tickLblSkip val="1"/>
        <c:noMultiLvlLbl val="0"/>
      </c:catAx>
      <c:valAx>
        <c:axId val="627415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34090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İHR'!$C$32:$N$32</c:f>
              <c:numCache>
                <c:ptCount val="12"/>
                <c:pt idx="0">
                  <c:v>838323.169</c:v>
                </c:pt>
                <c:pt idx="1">
                  <c:v>835807.945</c:v>
                </c:pt>
                <c:pt idx="2">
                  <c:v>1023352.607</c:v>
                </c:pt>
                <c:pt idx="3">
                  <c:v>1074345.464</c:v>
                </c:pt>
                <c:pt idx="4">
                  <c:v>1038183.627</c:v>
                </c:pt>
                <c:pt idx="5">
                  <c:v>1044407.856</c:v>
                </c:pt>
                <c:pt idx="6">
                  <c:v>1084842.543</c:v>
                </c:pt>
                <c:pt idx="7">
                  <c:v>1078546.328</c:v>
                </c:pt>
                <c:pt idx="8">
                  <c:v>964011.449</c:v>
                </c:pt>
                <c:pt idx="9">
                  <c:v>1144647.262</c:v>
                </c:pt>
                <c:pt idx="10">
                  <c:v>1148948.421</c:v>
                </c:pt>
                <c:pt idx="11">
                  <c:v>1403474.997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İHR'!$C$33:$N$33</c:f>
              <c:numCache>
                <c:ptCount val="12"/>
                <c:pt idx="0">
                  <c:v>1214729.394</c:v>
                </c:pt>
                <c:pt idx="1">
                  <c:v>1184871.664</c:v>
                </c:pt>
                <c:pt idx="2">
                  <c:v>1351134.825</c:v>
                </c:pt>
                <c:pt idx="3">
                  <c:v>1609806.846</c:v>
                </c:pt>
                <c:pt idx="4">
                  <c:v>1425821.271</c:v>
                </c:pt>
                <c:pt idx="5">
                  <c:v>1434004.309</c:v>
                </c:pt>
                <c:pt idx="6">
                  <c:v>1351676.464</c:v>
                </c:pt>
                <c:pt idx="7">
                  <c:v>1497277.174</c:v>
                </c:pt>
                <c:pt idx="8">
                  <c:v>1265858.415</c:v>
                </c:pt>
                <c:pt idx="9">
                  <c:v>1396838.264</c:v>
                </c:pt>
                <c:pt idx="10">
                  <c:v>1213242.451</c:v>
                </c:pt>
                <c:pt idx="11">
                  <c:v>1402066.524</c:v>
                </c:pt>
              </c:numCache>
            </c:numRef>
          </c:val>
          <c:smooth val="0"/>
        </c:ser>
        <c:marker val="1"/>
        <c:axId val="23136122"/>
        <c:axId val="6898507"/>
      </c:lineChart>
      <c:catAx>
        <c:axId val="23136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898507"/>
        <c:crosses val="autoZero"/>
        <c:auto val="1"/>
        <c:lblOffset val="100"/>
        <c:tickLblSkip val="1"/>
        <c:noMultiLvlLbl val="0"/>
      </c:catAx>
      <c:valAx>
        <c:axId val="6898507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3612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İHR'!$C$42:$N$42</c:f>
              <c:numCache>
                <c:ptCount val="12"/>
                <c:pt idx="0">
                  <c:v>398907.543</c:v>
                </c:pt>
                <c:pt idx="1">
                  <c:v>472488.268</c:v>
                </c:pt>
                <c:pt idx="2">
                  <c:v>516845.558</c:v>
                </c:pt>
                <c:pt idx="3">
                  <c:v>552336.517</c:v>
                </c:pt>
                <c:pt idx="4">
                  <c:v>534650.816</c:v>
                </c:pt>
                <c:pt idx="5">
                  <c:v>545001.334</c:v>
                </c:pt>
                <c:pt idx="6">
                  <c:v>530300.675</c:v>
                </c:pt>
                <c:pt idx="7">
                  <c:v>496324.08</c:v>
                </c:pt>
                <c:pt idx="8">
                  <c:v>500022.903</c:v>
                </c:pt>
                <c:pt idx="9">
                  <c:v>599071.434</c:v>
                </c:pt>
                <c:pt idx="10">
                  <c:v>500276.328</c:v>
                </c:pt>
                <c:pt idx="11">
                  <c:v>684996.85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İHR'!$C$43:$N$43</c:f>
              <c:numCache>
                <c:ptCount val="12"/>
                <c:pt idx="0">
                  <c:v>542725.734</c:v>
                </c:pt>
                <c:pt idx="1">
                  <c:v>569333.092</c:v>
                </c:pt>
                <c:pt idx="2">
                  <c:v>711263.674</c:v>
                </c:pt>
                <c:pt idx="3">
                  <c:v>708692.98</c:v>
                </c:pt>
                <c:pt idx="4">
                  <c:v>713393.285</c:v>
                </c:pt>
                <c:pt idx="5">
                  <c:v>758239.086</c:v>
                </c:pt>
                <c:pt idx="6">
                  <c:v>712837.109</c:v>
                </c:pt>
                <c:pt idx="7">
                  <c:v>738850.266</c:v>
                </c:pt>
                <c:pt idx="8">
                  <c:v>646112.757</c:v>
                </c:pt>
                <c:pt idx="9">
                  <c:v>752569.271</c:v>
                </c:pt>
                <c:pt idx="10">
                  <c:v>679838.857</c:v>
                </c:pt>
                <c:pt idx="11">
                  <c:v>865652.255</c:v>
                </c:pt>
              </c:numCache>
            </c:numRef>
          </c:val>
          <c:smooth val="0"/>
        </c:ser>
        <c:marker val="1"/>
        <c:axId val="62086564"/>
        <c:axId val="21908165"/>
      </c:lineChart>
      <c:catAx>
        <c:axId val="62086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908165"/>
        <c:crosses val="autoZero"/>
        <c:auto val="1"/>
        <c:lblOffset val="100"/>
        <c:tickLblSkip val="1"/>
        <c:noMultiLvlLbl val="0"/>
      </c:catAx>
      <c:valAx>
        <c:axId val="21908165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08656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İHR'!$C$36:$N$36</c:f>
              <c:numCache>
                <c:ptCount val="12"/>
                <c:pt idx="0">
                  <c:v>1389794.315</c:v>
                </c:pt>
                <c:pt idx="1">
                  <c:v>1434975.299</c:v>
                </c:pt>
                <c:pt idx="2">
                  <c:v>1694468.814</c:v>
                </c:pt>
                <c:pt idx="3">
                  <c:v>1411059.455</c:v>
                </c:pt>
                <c:pt idx="4">
                  <c:v>1407227.132</c:v>
                </c:pt>
                <c:pt idx="5">
                  <c:v>1424102.733</c:v>
                </c:pt>
                <c:pt idx="6">
                  <c:v>1383600.506</c:v>
                </c:pt>
                <c:pt idx="7">
                  <c:v>1016143.817</c:v>
                </c:pt>
                <c:pt idx="8">
                  <c:v>1482827.764</c:v>
                </c:pt>
                <c:pt idx="9">
                  <c:v>1693291.367</c:v>
                </c:pt>
                <c:pt idx="10">
                  <c:v>1325337.897</c:v>
                </c:pt>
                <c:pt idx="11">
                  <c:v>1712674.842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İHR'!$C$37:$N$37</c:f>
              <c:numCache>
                <c:ptCount val="12"/>
                <c:pt idx="0">
                  <c:v>1488675.775</c:v>
                </c:pt>
                <c:pt idx="1">
                  <c:v>1633115.882</c:v>
                </c:pt>
                <c:pt idx="2">
                  <c:v>1953078.311</c:v>
                </c:pt>
                <c:pt idx="3">
                  <c:v>1788989.108</c:v>
                </c:pt>
                <c:pt idx="4">
                  <c:v>1675082.812</c:v>
                </c:pt>
                <c:pt idx="5">
                  <c:v>1794287.245</c:v>
                </c:pt>
                <c:pt idx="6">
                  <c:v>1907409.383</c:v>
                </c:pt>
                <c:pt idx="7">
                  <c:v>1316274.943</c:v>
                </c:pt>
                <c:pt idx="8">
                  <c:v>1660411.497</c:v>
                </c:pt>
                <c:pt idx="9">
                  <c:v>1794399.301</c:v>
                </c:pt>
                <c:pt idx="10">
                  <c:v>1622720.139</c:v>
                </c:pt>
                <c:pt idx="11">
                  <c:v>1766331.711</c:v>
                </c:pt>
              </c:numCache>
            </c:numRef>
          </c:val>
          <c:smooth val="0"/>
        </c:ser>
        <c:marker val="1"/>
        <c:axId val="62955758"/>
        <c:axId val="29730911"/>
      </c:lineChart>
      <c:catAx>
        <c:axId val="62955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730911"/>
        <c:crosses val="autoZero"/>
        <c:auto val="1"/>
        <c:lblOffset val="100"/>
        <c:tickLblSkip val="1"/>
        <c:noMultiLvlLbl val="0"/>
      </c:catAx>
      <c:valAx>
        <c:axId val="29730911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55758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İHR'!$C$40:$N$40</c:f>
              <c:numCache>
                <c:ptCount val="12"/>
                <c:pt idx="0">
                  <c:v>623337.52</c:v>
                </c:pt>
                <c:pt idx="1">
                  <c:v>708911.818</c:v>
                </c:pt>
                <c:pt idx="2">
                  <c:v>798119.61</c:v>
                </c:pt>
                <c:pt idx="3">
                  <c:v>820982.195</c:v>
                </c:pt>
                <c:pt idx="4">
                  <c:v>773784.687</c:v>
                </c:pt>
                <c:pt idx="5">
                  <c:v>793718.061</c:v>
                </c:pt>
                <c:pt idx="6">
                  <c:v>732147.794</c:v>
                </c:pt>
                <c:pt idx="7">
                  <c:v>736055.838</c:v>
                </c:pt>
                <c:pt idx="8">
                  <c:v>812235.484</c:v>
                </c:pt>
                <c:pt idx="9">
                  <c:v>943637.965</c:v>
                </c:pt>
                <c:pt idx="10">
                  <c:v>911985.5</c:v>
                </c:pt>
                <c:pt idx="11">
                  <c:v>954467.669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İHR'!$C$41:$N$41</c:f>
              <c:numCache>
                <c:ptCount val="12"/>
                <c:pt idx="0">
                  <c:v>714992.828</c:v>
                </c:pt>
                <c:pt idx="1">
                  <c:v>739995.799</c:v>
                </c:pt>
                <c:pt idx="2">
                  <c:v>914873.752</c:v>
                </c:pt>
                <c:pt idx="3">
                  <c:v>862624.911</c:v>
                </c:pt>
                <c:pt idx="4">
                  <c:v>842012.663</c:v>
                </c:pt>
                <c:pt idx="5">
                  <c:v>851504.171</c:v>
                </c:pt>
                <c:pt idx="6">
                  <c:v>823934.306</c:v>
                </c:pt>
                <c:pt idx="7">
                  <c:v>960734.856</c:v>
                </c:pt>
                <c:pt idx="8">
                  <c:v>946301.306</c:v>
                </c:pt>
                <c:pt idx="9">
                  <c:v>1005135.95</c:v>
                </c:pt>
                <c:pt idx="10">
                  <c:v>984923.42</c:v>
                </c:pt>
                <c:pt idx="11">
                  <c:v>1070501.892</c:v>
                </c:pt>
              </c:numCache>
            </c:numRef>
          </c:val>
          <c:smooth val="0"/>
        </c:ser>
        <c:marker val="1"/>
        <c:axId val="66251608"/>
        <c:axId val="59393561"/>
      </c:lineChart>
      <c:catAx>
        <c:axId val="66251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393561"/>
        <c:crosses val="autoZero"/>
        <c:auto val="1"/>
        <c:lblOffset val="100"/>
        <c:tickLblSkip val="1"/>
        <c:noMultiLvlLbl val="0"/>
      </c:catAx>
      <c:valAx>
        <c:axId val="59393561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51608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İHR'!$C$34:$N$34</c:f>
              <c:numCache>
                <c:ptCount val="12"/>
                <c:pt idx="0">
                  <c:v>1159624.754</c:v>
                </c:pt>
                <c:pt idx="1">
                  <c:v>1139649.192</c:v>
                </c:pt>
                <c:pt idx="2">
                  <c:v>1234473.178</c:v>
                </c:pt>
                <c:pt idx="3">
                  <c:v>1195315.427</c:v>
                </c:pt>
                <c:pt idx="4">
                  <c:v>1053773.907</c:v>
                </c:pt>
                <c:pt idx="5">
                  <c:v>1165044.992</c:v>
                </c:pt>
                <c:pt idx="6">
                  <c:v>1370852.98</c:v>
                </c:pt>
                <c:pt idx="7">
                  <c:v>1169144.341</c:v>
                </c:pt>
                <c:pt idx="8">
                  <c:v>1132742.588</c:v>
                </c:pt>
                <c:pt idx="9">
                  <c:v>1355962.577</c:v>
                </c:pt>
                <c:pt idx="10">
                  <c:v>1187585.485</c:v>
                </c:pt>
                <c:pt idx="11">
                  <c:v>1458421.209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İHR'!$C$35:$N$35</c:f>
              <c:numCache>
                <c:ptCount val="12"/>
                <c:pt idx="0">
                  <c:v>1297742.821</c:v>
                </c:pt>
                <c:pt idx="1">
                  <c:v>1289262.31</c:v>
                </c:pt>
                <c:pt idx="2">
                  <c:v>1414136.266</c:v>
                </c:pt>
                <c:pt idx="3">
                  <c:v>1393271.892</c:v>
                </c:pt>
                <c:pt idx="4">
                  <c:v>1288396.155</c:v>
                </c:pt>
                <c:pt idx="5">
                  <c:v>1472170.834</c:v>
                </c:pt>
                <c:pt idx="6">
                  <c:v>1612885.909</c:v>
                </c:pt>
                <c:pt idx="7">
                  <c:v>1498675.48</c:v>
                </c:pt>
                <c:pt idx="8">
                  <c:v>1105865.57</c:v>
                </c:pt>
                <c:pt idx="9">
                  <c:v>1316478.382</c:v>
                </c:pt>
                <c:pt idx="10">
                  <c:v>1156544.593</c:v>
                </c:pt>
                <c:pt idx="11">
                  <c:v>1341076.275</c:v>
                </c:pt>
              </c:numCache>
            </c:numRef>
          </c:val>
          <c:smooth val="0"/>
        </c:ser>
        <c:marker val="1"/>
        <c:axId val="64780002"/>
        <c:axId val="46149107"/>
      </c:lineChart>
      <c:catAx>
        <c:axId val="64780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6149107"/>
        <c:crosses val="autoZero"/>
        <c:auto val="1"/>
        <c:lblOffset val="100"/>
        <c:tickLblSkip val="1"/>
        <c:noMultiLvlLbl val="0"/>
      </c:catAx>
      <c:valAx>
        <c:axId val="46149107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78000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İHR'!$C$44:$N$44</c:f>
              <c:numCache>
                <c:ptCount val="12"/>
                <c:pt idx="0">
                  <c:v>391412.814</c:v>
                </c:pt>
                <c:pt idx="1">
                  <c:v>441164.545</c:v>
                </c:pt>
                <c:pt idx="2">
                  <c:v>491933.763</c:v>
                </c:pt>
                <c:pt idx="3">
                  <c:v>490574.499</c:v>
                </c:pt>
                <c:pt idx="4">
                  <c:v>440666.591</c:v>
                </c:pt>
                <c:pt idx="5">
                  <c:v>472668.322</c:v>
                </c:pt>
                <c:pt idx="6">
                  <c:v>498543.985</c:v>
                </c:pt>
                <c:pt idx="7">
                  <c:v>467494.515</c:v>
                </c:pt>
                <c:pt idx="8">
                  <c:v>482259.939</c:v>
                </c:pt>
                <c:pt idx="9">
                  <c:v>551006.12</c:v>
                </c:pt>
                <c:pt idx="10">
                  <c:v>499663.004</c:v>
                </c:pt>
                <c:pt idx="11">
                  <c:v>571398.446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İHR'!$C$45:$N$45</c:f>
              <c:numCache>
                <c:ptCount val="12"/>
                <c:pt idx="0">
                  <c:v>506582.543</c:v>
                </c:pt>
                <c:pt idx="1">
                  <c:v>540577.834</c:v>
                </c:pt>
                <c:pt idx="2">
                  <c:v>607765.651</c:v>
                </c:pt>
                <c:pt idx="3">
                  <c:v>611352.122</c:v>
                </c:pt>
                <c:pt idx="4">
                  <c:v>591571.465</c:v>
                </c:pt>
                <c:pt idx="5">
                  <c:v>618819.365</c:v>
                </c:pt>
                <c:pt idx="6">
                  <c:v>579524.703</c:v>
                </c:pt>
                <c:pt idx="7">
                  <c:v>625344.634</c:v>
                </c:pt>
                <c:pt idx="8">
                  <c:v>584243.7</c:v>
                </c:pt>
                <c:pt idx="9">
                  <c:v>597819.82</c:v>
                </c:pt>
                <c:pt idx="10">
                  <c:v>555160.568</c:v>
                </c:pt>
                <c:pt idx="11">
                  <c:v>590532.173</c:v>
                </c:pt>
              </c:numCache>
            </c:numRef>
          </c:val>
          <c:smooth val="0"/>
        </c:ser>
        <c:marker val="1"/>
        <c:axId val="12688780"/>
        <c:axId val="47090157"/>
      </c:lineChart>
      <c:catAx>
        <c:axId val="12688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090157"/>
        <c:crosses val="autoZero"/>
        <c:auto val="1"/>
        <c:lblOffset val="100"/>
        <c:tickLblSkip val="1"/>
        <c:noMultiLvlLbl val="0"/>
      </c:catAx>
      <c:valAx>
        <c:axId val="4709015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8878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İHR'!$C$48:$N$48</c:f>
              <c:numCache>
                <c:ptCount val="12"/>
                <c:pt idx="0">
                  <c:v>233587.616</c:v>
                </c:pt>
                <c:pt idx="1">
                  <c:v>239562.496</c:v>
                </c:pt>
                <c:pt idx="2">
                  <c:v>301053.451</c:v>
                </c:pt>
                <c:pt idx="3">
                  <c:v>290011.404</c:v>
                </c:pt>
                <c:pt idx="4">
                  <c:v>268788.18</c:v>
                </c:pt>
                <c:pt idx="5">
                  <c:v>263920.047</c:v>
                </c:pt>
                <c:pt idx="6">
                  <c:v>278093.319</c:v>
                </c:pt>
                <c:pt idx="7">
                  <c:v>259445.216</c:v>
                </c:pt>
                <c:pt idx="8">
                  <c:v>254102.426</c:v>
                </c:pt>
                <c:pt idx="9">
                  <c:v>294943.269</c:v>
                </c:pt>
                <c:pt idx="10">
                  <c:v>244054.44</c:v>
                </c:pt>
                <c:pt idx="11">
                  <c:v>285305.468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İHR'!$C$49:$N$49</c:f>
              <c:numCache>
                <c:ptCount val="12"/>
                <c:pt idx="0">
                  <c:v>227620.404</c:v>
                </c:pt>
                <c:pt idx="1">
                  <c:v>230300.549</c:v>
                </c:pt>
                <c:pt idx="2">
                  <c:v>278181.986</c:v>
                </c:pt>
                <c:pt idx="3">
                  <c:v>284954.249</c:v>
                </c:pt>
                <c:pt idx="4">
                  <c:v>296178.189</c:v>
                </c:pt>
                <c:pt idx="5">
                  <c:v>279046.216</c:v>
                </c:pt>
                <c:pt idx="6">
                  <c:v>282160.358</c:v>
                </c:pt>
                <c:pt idx="7">
                  <c:v>299244.109</c:v>
                </c:pt>
                <c:pt idx="8">
                  <c:v>277304.057</c:v>
                </c:pt>
                <c:pt idx="9">
                  <c:v>277817.444</c:v>
                </c:pt>
                <c:pt idx="10">
                  <c:v>235085.38</c:v>
                </c:pt>
                <c:pt idx="11">
                  <c:v>252613.82</c:v>
                </c:pt>
              </c:numCache>
            </c:numRef>
          </c:val>
          <c:smooth val="0"/>
        </c:ser>
        <c:marker val="1"/>
        <c:axId val="21158230"/>
        <c:axId val="56206343"/>
      </c:lineChart>
      <c:catAx>
        <c:axId val="21158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6206343"/>
        <c:crosses val="autoZero"/>
        <c:auto val="1"/>
        <c:lblOffset val="100"/>
        <c:tickLblSkip val="1"/>
        <c:noMultiLvlLbl val="0"/>
      </c:catAx>
      <c:valAx>
        <c:axId val="5620634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158230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İHR'!$C$50:$N$50</c:f>
              <c:numCache>
                <c:ptCount val="12"/>
                <c:pt idx="0">
                  <c:v>66010.629</c:v>
                </c:pt>
                <c:pt idx="1">
                  <c:v>77287.48</c:v>
                </c:pt>
                <c:pt idx="2">
                  <c:v>116748.16</c:v>
                </c:pt>
                <c:pt idx="3">
                  <c:v>112972.243</c:v>
                </c:pt>
                <c:pt idx="4">
                  <c:v>90995.168</c:v>
                </c:pt>
                <c:pt idx="5">
                  <c:v>85998.096</c:v>
                </c:pt>
                <c:pt idx="6">
                  <c:v>90912.676</c:v>
                </c:pt>
                <c:pt idx="7">
                  <c:v>89719.255</c:v>
                </c:pt>
                <c:pt idx="8">
                  <c:v>94388.64</c:v>
                </c:pt>
                <c:pt idx="9">
                  <c:v>126591.613</c:v>
                </c:pt>
                <c:pt idx="10">
                  <c:v>132044.75</c:v>
                </c:pt>
                <c:pt idx="11">
                  <c:v>117581.215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116297.545</c:v>
                </c:pt>
                <c:pt idx="6">
                  <c:v>113757.083</c:v>
                </c:pt>
                <c:pt idx="7">
                  <c:v>106964.639</c:v>
                </c:pt>
                <c:pt idx="8">
                  <c:v>116599.338</c:v>
                </c:pt>
                <c:pt idx="9">
                  <c:v>173818.709</c:v>
                </c:pt>
                <c:pt idx="10">
                  <c:v>149331.998</c:v>
                </c:pt>
                <c:pt idx="11">
                  <c:v>116344.765</c:v>
                </c:pt>
              </c:numCache>
            </c:numRef>
          </c:val>
          <c:smooth val="0"/>
        </c:ser>
        <c:marker val="1"/>
        <c:axId val="36095040"/>
        <c:axId val="56419905"/>
      </c:lineChart>
      <c:catAx>
        <c:axId val="36095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419905"/>
        <c:crosses val="autoZero"/>
        <c:auto val="1"/>
        <c:lblOffset val="100"/>
        <c:tickLblSkip val="1"/>
        <c:noMultiLvlLbl val="0"/>
      </c:catAx>
      <c:valAx>
        <c:axId val="564199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09504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İHR'!$C$46:$N$46</c:f>
              <c:numCache>
                <c:ptCount val="12"/>
                <c:pt idx="0">
                  <c:v>681444.17</c:v>
                </c:pt>
                <c:pt idx="1">
                  <c:v>800523.967</c:v>
                </c:pt>
                <c:pt idx="2">
                  <c:v>1045324.853</c:v>
                </c:pt>
                <c:pt idx="3">
                  <c:v>1077419.267</c:v>
                </c:pt>
                <c:pt idx="4">
                  <c:v>1176446.678</c:v>
                </c:pt>
                <c:pt idx="5">
                  <c:v>1060955.898</c:v>
                </c:pt>
                <c:pt idx="6">
                  <c:v>1017603.429</c:v>
                </c:pt>
                <c:pt idx="7">
                  <c:v>950308.322</c:v>
                </c:pt>
                <c:pt idx="8">
                  <c:v>1080726.009</c:v>
                </c:pt>
                <c:pt idx="9">
                  <c:v>1174019.255</c:v>
                </c:pt>
                <c:pt idx="10">
                  <c:v>955792.453</c:v>
                </c:pt>
                <c:pt idx="11">
                  <c:v>1271289.8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İHR'!$C$47:$N$47</c:f>
              <c:numCache>
                <c:ptCount val="12"/>
                <c:pt idx="0">
                  <c:v>973872.961</c:v>
                </c:pt>
                <c:pt idx="1">
                  <c:v>1289780.825</c:v>
                </c:pt>
                <c:pt idx="2">
                  <c:v>1385822.815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1303303.46</c:v>
                </c:pt>
                <c:pt idx="6">
                  <c:v>1240492.275</c:v>
                </c:pt>
                <c:pt idx="7">
                  <c:v>1229825.826</c:v>
                </c:pt>
                <c:pt idx="8">
                  <c:v>1274522.158</c:v>
                </c:pt>
                <c:pt idx="9">
                  <c:v>1316161.095</c:v>
                </c:pt>
                <c:pt idx="10">
                  <c:v>1124555.01</c:v>
                </c:pt>
                <c:pt idx="11">
                  <c:v>1420804.815</c:v>
                </c:pt>
              </c:numCache>
            </c:numRef>
          </c:val>
          <c:smooth val="0"/>
        </c:ser>
        <c:marker val="1"/>
        <c:axId val="38017098"/>
        <c:axId val="6609563"/>
      </c:lineChart>
      <c:catAx>
        <c:axId val="38017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09563"/>
        <c:crosses val="autoZero"/>
        <c:auto val="1"/>
        <c:lblOffset val="100"/>
        <c:tickLblSkip val="1"/>
        <c:noMultiLvlLbl val="0"/>
      </c:catAx>
      <c:valAx>
        <c:axId val="6609563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017098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İHR'!$A$56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İHR'!$C$56:$N$56</c:f>
              <c:numCache>
                <c:ptCount val="12"/>
                <c:pt idx="0">
                  <c:v>270354.971</c:v>
                </c:pt>
                <c:pt idx="1">
                  <c:v>202701.424</c:v>
                </c:pt>
                <c:pt idx="2">
                  <c:v>242128.834</c:v>
                </c:pt>
                <c:pt idx="3">
                  <c:v>342330.512</c:v>
                </c:pt>
                <c:pt idx="4">
                  <c:v>337652.945</c:v>
                </c:pt>
                <c:pt idx="5">
                  <c:v>343878.16</c:v>
                </c:pt>
                <c:pt idx="6">
                  <c:v>339580.896</c:v>
                </c:pt>
                <c:pt idx="7">
                  <c:v>326843.058</c:v>
                </c:pt>
                <c:pt idx="8">
                  <c:v>289418.693</c:v>
                </c:pt>
                <c:pt idx="9">
                  <c:v>358937.926</c:v>
                </c:pt>
                <c:pt idx="10">
                  <c:v>260347.124</c:v>
                </c:pt>
                <c:pt idx="11">
                  <c:v>343256.05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İHR'!$A$57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İHR'!$C$57:$N$57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marker val="1"/>
        <c:axId val="59486068"/>
        <c:axId val="65612565"/>
      </c:lineChart>
      <c:catAx>
        <c:axId val="59486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612565"/>
        <c:crosses val="autoZero"/>
        <c:auto val="1"/>
        <c:lblOffset val="100"/>
        <c:tickLblSkip val="1"/>
        <c:noMultiLvlLbl val="0"/>
      </c:catAx>
      <c:valAx>
        <c:axId val="65612565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486068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2010-2011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İHR'!$C$67:$N$67</c:f>
              <c:numCache>
                <c:ptCount val="12"/>
                <c:pt idx="0">
                  <c:v>9551754.969999999</c:v>
                </c:pt>
                <c:pt idx="1">
                  <c:v>10059935.621999998</c:v>
                </c:pt>
                <c:pt idx="2">
                  <c:v>11812419.204000002</c:v>
                </c:pt>
                <c:pt idx="3">
                  <c:v>11869995.124000005</c:v>
                </c:pt>
                <c:pt idx="4">
                  <c:v>10944776.078000002</c:v>
                </c:pt>
                <c:pt idx="5">
                  <c:v>11353245.614999996</c:v>
                </c:pt>
                <c:pt idx="6">
                  <c:v>11866463.684000002</c:v>
                </c:pt>
                <c:pt idx="7">
                  <c:v>11250391.477999998</c:v>
                </c:pt>
                <c:pt idx="8">
                  <c:v>10758756.372</c:v>
                </c:pt>
                <c:pt idx="9">
                  <c:v>11920466.241</c:v>
                </c:pt>
                <c:pt idx="10">
                  <c:v>11114008.689</c:v>
                </c:pt>
                <c:pt idx="11">
                  <c:v>12069125.0994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İHR'!$A$66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27802832"/>
        <c:axId val="48898897"/>
      </c:lineChart>
      <c:catAx>
        <c:axId val="27802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898897"/>
        <c:crosses val="autoZero"/>
        <c:auto val="1"/>
        <c:lblOffset val="100"/>
        <c:tickLblSkip val="1"/>
        <c:noMultiLvlLbl val="0"/>
      </c:catAx>
      <c:valAx>
        <c:axId val="488988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80283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İHR'!$A$38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İHR'!$C$38:$N$38</c:f>
              <c:numCache>
                <c:ptCount val="12"/>
                <c:pt idx="0">
                  <c:v>44047.638</c:v>
                </c:pt>
                <c:pt idx="1">
                  <c:v>74780.644</c:v>
                </c:pt>
                <c:pt idx="2">
                  <c:v>104030.47</c:v>
                </c:pt>
                <c:pt idx="3">
                  <c:v>81679.7</c:v>
                </c:pt>
                <c:pt idx="4">
                  <c:v>166729.998</c:v>
                </c:pt>
                <c:pt idx="5">
                  <c:v>188271.483</c:v>
                </c:pt>
                <c:pt idx="6">
                  <c:v>175466.007</c:v>
                </c:pt>
                <c:pt idx="7">
                  <c:v>71246.692</c:v>
                </c:pt>
                <c:pt idx="8">
                  <c:v>35169.918</c:v>
                </c:pt>
                <c:pt idx="9">
                  <c:v>70373.629</c:v>
                </c:pt>
                <c:pt idx="10">
                  <c:v>76104.185</c:v>
                </c:pt>
                <c:pt idx="11">
                  <c:v>50719.865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123561.78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82872.814</c:v>
                </c:pt>
                <c:pt idx="10">
                  <c:v>36214.662</c:v>
                </c:pt>
                <c:pt idx="11">
                  <c:v>78681.887</c:v>
                </c:pt>
              </c:numCache>
            </c:numRef>
          </c:val>
          <c:smooth val="0"/>
        </c:ser>
        <c:marker val="1"/>
        <c:axId val="53642174"/>
        <c:axId val="13017519"/>
      </c:lineChart>
      <c:catAx>
        <c:axId val="53642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017519"/>
        <c:crosses val="autoZero"/>
        <c:auto val="1"/>
        <c:lblOffset val="100"/>
        <c:tickLblSkip val="1"/>
        <c:noMultiLvlLbl val="0"/>
      </c:catAx>
      <c:valAx>
        <c:axId val="13017519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642174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İHR'!$C$3:$N$3</c:f>
              <c:numCache>
                <c:ptCount val="12"/>
                <c:pt idx="0">
                  <c:v>1392157.215</c:v>
                </c:pt>
                <c:pt idx="1">
                  <c:v>1347938.855</c:v>
                </c:pt>
                <c:pt idx="2">
                  <c:v>1477195.374</c:v>
                </c:pt>
                <c:pt idx="3">
                  <c:v>1323502.034</c:v>
                </c:pt>
                <c:pt idx="4">
                  <c:v>1378860.87</c:v>
                </c:pt>
                <c:pt idx="5">
                  <c:v>1365499.948</c:v>
                </c:pt>
                <c:pt idx="6">
                  <c:v>1360818.793</c:v>
                </c:pt>
                <c:pt idx="7">
                  <c:v>1418143.461</c:v>
                </c:pt>
                <c:pt idx="8">
                  <c:v>1477816.106</c:v>
                </c:pt>
                <c:pt idx="9">
                  <c:v>1766862.824</c:v>
                </c:pt>
                <c:pt idx="10">
                  <c:v>1705800.37</c:v>
                </c:pt>
                <c:pt idx="11">
                  <c:v>1872627.818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İHR'!$C$2:$N$2</c:f>
              <c:numCache>
                <c:ptCount val="12"/>
                <c:pt idx="0">
                  <c:v>1136470.105</c:v>
                </c:pt>
                <c:pt idx="1">
                  <c:v>1116599.306</c:v>
                </c:pt>
                <c:pt idx="2">
                  <c:v>1228021.25</c:v>
                </c:pt>
                <c:pt idx="3">
                  <c:v>1186984.314</c:v>
                </c:pt>
                <c:pt idx="4">
                  <c:v>1116848.828</c:v>
                </c:pt>
                <c:pt idx="5">
                  <c:v>1067756.51</c:v>
                </c:pt>
                <c:pt idx="6">
                  <c:v>1097997.369</c:v>
                </c:pt>
                <c:pt idx="7">
                  <c:v>1154786.521</c:v>
                </c:pt>
                <c:pt idx="8">
                  <c:v>1311359.459</c:v>
                </c:pt>
                <c:pt idx="9">
                  <c:v>1506858.494</c:v>
                </c:pt>
                <c:pt idx="10">
                  <c:v>1386221.398</c:v>
                </c:pt>
                <c:pt idx="11">
                  <c:v>1712145.073</c:v>
                </c:pt>
              </c:numCache>
            </c:numRef>
          </c:val>
          <c:smooth val="0"/>
        </c:ser>
        <c:marker val="1"/>
        <c:axId val="37436890"/>
        <c:axId val="1387691"/>
      </c:lineChart>
      <c:catAx>
        <c:axId val="37436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87691"/>
        <c:crosses val="autoZero"/>
        <c:auto val="1"/>
        <c:lblOffset val="100"/>
        <c:tickLblSkip val="1"/>
        <c:noMultiLvlLbl val="0"/>
      </c:catAx>
      <c:valAx>
        <c:axId val="138769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43689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İHR'!$C$60:$N$60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İHR'!$C$61:$N$61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İHR'!$C$62:$N$62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İHR'!$C$63:$N$63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İHR'!$C$64:$N$64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İHR'!$C$65:$N$65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İHR'!$C$67:$N$67</c:f>
              <c:numCache>
                <c:ptCount val="12"/>
                <c:pt idx="0">
                  <c:v>9551754.969999999</c:v>
                </c:pt>
                <c:pt idx="1">
                  <c:v>10059935.621999998</c:v>
                </c:pt>
                <c:pt idx="2">
                  <c:v>11812419.204000002</c:v>
                </c:pt>
                <c:pt idx="3">
                  <c:v>11869995.124000005</c:v>
                </c:pt>
                <c:pt idx="4">
                  <c:v>10944776.078000002</c:v>
                </c:pt>
                <c:pt idx="5">
                  <c:v>11353245.614999996</c:v>
                </c:pt>
                <c:pt idx="6">
                  <c:v>11866463.684000002</c:v>
                </c:pt>
                <c:pt idx="7">
                  <c:v>11250391.477999998</c:v>
                </c:pt>
                <c:pt idx="8">
                  <c:v>10758756.372</c:v>
                </c:pt>
                <c:pt idx="9">
                  <c:v>11920466.241</c:v>
                </c:pt>
                <c:pt idx="10">
                  <c:v>11114008.689</c:v>
                </c:pt>
                <c:pt idx="11">
                  <c:v>12069125.0994</c:v>
                </c:pt>
              </c:numCache>
            </c:numRef>
          </c:val>
          <c:smooth val="0"/>
        </c:ser>
        <c:marker val="1"/>
        <c:axId val="12489220"/>
        <c:axId val="45294117"/>
      </c:lineChart>
      <c:catAx>
        <c:axId val="12489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294117"/>
        <c:crosses val="autoZero"/>
        <c:auto val="1"/>
        <c:lblOffset val="100"/>
        <c:tickLblSkip val="1"/>
        <c:noMultiLvlLbl val="0"/>
      </c:catAx>
      <c:valAx>
        <c:axId val="452941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8922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2002-2010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'2002-2010 AYLIK İHR'!$A$58:$A$67</c:f>
              <c:strCache>
                <c:ptCount val="1"/>
                <c:pt idx="0">
                  <c:v>2002 2003 2004 2005 2006 2007 2008 2009 2010 2011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'2002-2010 AYLIK İHR'!$A$58:$A$67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'2002-2010 AYLIK İHR'!$O$58:$O$67</c:f>
              <c:numCache>
                <c:ptCount val="10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134571338.1764</c:v>
                </c:pt>
              </c:numCache>
            </c:numRef>
          </c:val>
        </c:ser>
        <c:axId val="4993870"/>
        <c:axId val="44944831"/>
      </c:barChart>
      <c:catAx>
        <c:axId val="4993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944831"/>
        <c:crosses val="autoZero"/>
        <c:auto val="1"/>
        <c:lblOffset val="100"/>
        <c:tickLblSkip val="1"/>
        <c:noMultiLvlLbl val="0"/>
      </c:catAx>
      <c:valAx>
        <c:axId val="44944831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993870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İHR'!$C$4:$N$4</c:f>
              <c:numCache>
                <c:ptCount val="12"/>
                <c:pt idx="0">
                  <c:v>298184.248</c:v>
                </c:pt>
                <c:pt idx="1">
                  <c:v>327994.403</c:v>
                </c:pt>
                <c:pt idx="2">
                  <c:v>357791.736</c:v>
                </c:pt>
                <c:pt idx="3">
                  <c:v>353896.521</c:v>
                </c:pt>
                <c:pt idx="4">
                  <c:v>327539.98</c:v>
                </c:pt>
                <c:pt idx="5">
                  <c:v>318379.333</c:v>
                </c:pt>
                <c:pt idx="6">
                  <c:v>333063.033</c:v>
                </c:pt>
                <c:pt idx="7">
                  <c:v>323920.006</c:v>
                </c:pt>
                <c:pt idx="8">
                  <c:v>310508.444</c:v>
                </c:pt>
                <c:pt idx="9">
                  <c:v>361495.553</c:v>
                </c:pt>
                <c:pt idx="10">
                  <c:v>320521.236</c:v>
                </c:pt>
                <c:pt idx="11">
                  <c:v>469092.657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'2002-2010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1850296"/>
        <c:axId val="16652665"/>
      </c:lineChart>
      <c:catAx>
        <c:axId val="1850296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652665"/>
        <c:crosses val="autoZero"/>
        <c:auto val="1"/>
        <c:lblOffset val="100"/>
        <c:tickLblSkip val="1"/>
        <c:noMultiLvlLbl val="0"/>
      </c:catAx>
      <c:valAx>
        <c:axId val="16652665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5029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İHR'!$C$6:$N$6</c:f>
              <c:numCache>
                <c:ptCount val="12"/>
                <c:pt idx="0">
                  <c:v>180548.22</c:v>
                </c:pt>
                <c:pt idx="1">
                  <c:v>173670.488</c:v>
                </c:pt>
                <c:pt idx="2">
                  <c:v>195235.085</c:v>
                </c:pt>
                <c:pt idx="3">
                  <c:v>181997.711</c:v>
                </c:pt>
                <c:pt idx="4">
                  <c:v>205157.693</c:v>
                </c:pt>
                <c:pt idx="5">
                  <c:v>163722.01</c:v>
                </c:pt>
                <c:pt idx="6">
                  <c:v>112868.3</c:v>
                </c:pt>
                <c:pt idx="7">
                  <c:v>100424.707</c:v>
                </c:pt>
                <c:pt idx="8">
                  <c:v>126881.498</c:v>
                </c:pt>
                <c:pt idx="9">
                  <c:v>176823.509</c:v>
                </c:pt>
                <c:pt idx="10">
                  <c:v>243218.43</c:v>
                </c:pt>
                <c:pt idx="11">
                  <c:v>318324.328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15656258"/>
        <c:axId val="6688595"/>
      </c:lineChart>
      <c:catAx>
        <c:axId val="15656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88595"/>
        <c:crosses val="autoZero"/>
        <c:auto val="1"/>
        <c:lblOffset val="100"/>
        <c:tickLblSkip val="1"/>
        <c:noMultiLvlLbl val="0"/>
      </c:catAx>
      <c:valAx>
        <c:axId val="668859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65625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İHR'!$C$8:$N$8</c:f>
              <c:numCache>
                <c:ptCount val="12"/>
                <c:pt idx="0">
                  <c:v>77428.736</c:v>
                </c:pt>
                <c:pt idx="1">
                  <c:v>75850.876</c:v>
                </c:pt>
                <c:pt idx="2">
                  <c:v>89875.775</c:v>
                </c:pt>
                <c:pt idx="3">
                  <c:v>84874.919</c:v>
                </c:pt>
                <c:pt idx="4">
                  <c:v>80874.468</c:v>
                </c:pt>
                <c:pt idx="5">
                  <c:v>80835.629</c:v>
                </c:pt>
                <c:pt idx="6">
                  <c:v>90921.217</c:v>
                </c:pt>
                <c:pt idx="7">
                  <c:v>101268.756</c:v>
                </c:pt>
                <c:pt idx="8">
                  <c:v>101699.116</c:v>
                </c:pt>
                <c:pt idx="9">
                  <c:v>115414.968</c:v>
                </c:pt>
                <c:pt idx="10">
                  <c:v>107450.922</c:v>
                </c:pt>
                <c:pt idx="11">
                  <c:v>112382.056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101545.315</c:v>
                </c:pt>
                <c:pt idx="8">
                  <c:v>115380.083</c:v>
                </c:pt>
                <c:pt idx="9">
                  <c:v>123852.494</c:v>
                </c:pt>
                <c:pt idx="10">
                  <c:v>138694.662</c:v>
                </c:pt>
                <c:pt idx="11">
                  <c:v>119269.227</c:v>
                </c:pt>
              </c:numCache>
            </c:numRef>
          </c:val>
          <c:smooth val="0"/>
        </c:ser>
        <c:marker val="1"/>
        <c:axId val="60197356"/>
        <c:axId val="4905293"/>
      </c:lineChart>
      <c:catAx>
        <c:axId val="60197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905293"/>
        <c:crosses val="autoZero"/>
        <c:auto val="1"/>
        <c:lblOffset val="100"/>
        <c:tickLblSkip val="1"/>
        <c:noMultiLvlLbl val="0"/>
      </c:catAx>
      <c:valAx>
        <c:axId val="490529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019735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0" zoomScaleNormal="70" zoomScalePageLayoutView="0" workbookViewId="0" topLeftCell="A1">
      <selection activeCell="D48" sqref="D48"/>
    </sheetView>
  </sheetViews>
  <sheetFormatPr defaultColWidth="9.140625" defaultRowHeight="12.75"/>
  <cols>
    <col min="1" max="1" width="44.00390625" style="71" customWidth="1"/>
    <col min="2" max="2" width="15.140625" style="71" customWidth="1"/>
    <col min="3" max="3" width="15.57421875" style="71" bestFit="1" customWidth="1"/>
    <col min="4" max="4" width="10.28125" style="71" customWidth="1"/>
    <col min="5" max="5" width="12.7109375" style="71" bestFit="1" customWidth="1"/>
    <col min="6" max="6" width="15.421875" style="71" customWidth="1"/>
    <col min="7" max="7" width="16.421875" style="71" customWidth="1"/>
    <col min="8" max="9" width="9.57421875" style="71" customWidth="1"/>
    <col min="10" max="10" width="17.421875" style="71" hidden="1" customWidth="1"/>
    <col min="11" max="11" width="16.7109375" style="71" hidden="1" customWidth="1"/>
    <col min="12" max="12" width="12.00390625" style="71" hidden="1" customWidth="1"/>
    <col min="13" max="13" width="13.00390625" style="71" hidden="1" customWidth="1"/>
    <col min="14" max="16384" width="9.140625" style="71" customWidth="1"/>
  </cols>
  <sheetData>
    <row r="1" spans="2:6" ht="26.25">
      <c r="B1" s="72" t="s">
        <v>163</v>
      </c>
      <c r="D1" s="73"/>
      <c r="F1" s="73"/>
    </row>
    <row r="2" spans="4:6" ht="12.75">
      <c r="D2" s="73"/>
      <c r="F2" s="73"/>
    </row>
    <row r="3" spans="4:6" ht="12.75">
      <c r="D3" s="73"/>
      <c r="F3" s="73"/>
    </row>
    <row r="4" spans="2:6" ht="13.5" thickBot="1">
      <c r="B4" s="73"/>
      <c r="C4" s="73"/>
      <c r="D4" s="73"/>
      <c r="E4" s="73"/>
      <c r="F4" s="73"/>
    </row>
    <row r="5" spans="1:13" ht="27" thickBot="1">
      <c r="A5" s="171" t="s">
        <v>115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3"/>
    </row>
    <row r="6" spans="1:13" ht="19.5" thickBot="1" thickTop="1">
      <c r="A6" s="74"/>
      <c r="B6" s="167" t="s">
        <v>30</v>
      </c>
      <c r="C6" s="168"/>
      <c r="D6" s="168"/>
      <c r="E6" s="170"/>
      <c r="F6" s="167" t="s">
        <v>164</v>
      </c>
      <c r="G6" s="168"/>
      <c r="H6" s="168"/>
      <c r="I6" s="169"/>
      <c r="J6" s="167" t="s">
        <v>116</v>
      </c>
      <c r="K6" s="168"/>
      <c r="L6" s="168"/>
      <c r="M6" s="170"/>
    </row>
    <row r="7" spans="1:13" ht="38.25" thickBot="1" thickTop="1">
      <c r="A7" s="75" t="s">
        <v>1</v>
      </c>
      <c r="B7" s="76">
        <v>2010</v>
      </c>
      <c r="C7" s="77">
        <v>2011</v>
      </c>
      <c r="D7" s="78" t="s">
        <v>138</v>
      </c>
      <c r="E7" s="79" t="s">
        <v>137</v>
      </c>
      <c r="F7" s="76">
        <v>2010</v>
      </c>
      <c r="G7" s="77">
        <v>2011</v>
      </c>
      <c r="H7" s="78" t="s">
        <v>138</v>
      </c>
      <c r="I7" s="79" t="s">
        <v>137</v>
      </c>
      <c r="J7" s="76" t="s">
        <v>111</v>
      </c>
      <c r="K7" s="77" t="s">
        <v>134</v>
      </c>
      <c r="L7" s="80" t="s">
        <v>135</v>
      </c>
      <c r="M7" s="79" t="s">
        <v>136</v>
      </c>
    </row>
    <row r="8" spans="1:13" ht="17.25" thickTop="1">
      <c r="A8" s="81" t="s">
        <v>2</v>
      </c>
      <c r="B8" s="82">
        <v>1712145.07307</v>
      </c>
      <c r="C8" s="82">
        <v>1872627.81844</v>
      </c>
      <c r="D8" s="83">
        <f aca="true" t="shared" si="0" ref="D8:D41">(C8-B8)/B8*100</f>
        <v>9.373197861221128</v>
      </c>
      <c r="E8" s="83">
        <f aca="true" t="shared" si="1" ref="E8:E41">C8/C$43*100</f>
        <v>15.515853908359068</v>
      </c>
      <c r="F8" s="82">
        <v>15022048.62529</v>
      </c>
      <c r="G8" s="82">
        <v>17887223.66878</v>
      </c>
      <c r="H8" s="83">
        <f aca="true" t="shared" si="2" ref="H8:H43">(G8-F8)/F8*100</f>
        <v>19.07313120173505</v>
      </c>
      <c r="I8" s="83">
        <f aca="true" t="shared" si="3" ref="I8:I43">G8/G$43*100</f>
        <v>13.29200103913131</v>
      </c>
      <c r="J8" s="82">
        <v>14722079.908999998</v>
      </c>
      <c r="K8" s="82">
        <v>17685991.855</v>
      </c>
      <c r="L8" s="83">
        <f aca="true" t="shared" si="4" ref="L8:L43">(K8-J8)/J8*100</f>
        <v>20.13242669731798</v>
      </c>
      <c r="M8" s="84">
        <f aca="true" t="shared" si="5" ref="M8:M43">K8/K$43*100</f>
        <v>13.200643630289349</v>
      </c>
    </row>
    <row r="9" spans="1:13" ht="15.75">
      <c r="A9" s="85" t="s">
        <v>75</v>
      </c>
      <c r="B9" s="86">
        <v>1279060.50047</v>
      </c>
      <c r="C9" s="86">
        <v>1391138.32959</v>
      </c>
      <c r="D9" s="87">
        <f t="shared" si="0"/>
        <v>8.762511943634884</v>
      </c>
      <c r="E9" s="87">
        <f t="shared" si="1"/>
        <v>11.526422322519123</v>
      </c>
      <c r="F9" s="86">
        <v>11132856.6425</v>
      </c>
      <c r="G9" s="86">
        <v>13073096.5736</v>
      </c>
      <c r="H9" s="87">
        <f t="shared" si="2"/>
        <v>17.42805097923455</v>
      </c>
      <c r="I9" s="87">
        <f t="shared" si="3"/>
        <v>9.714621813794707</v>
      </c>
      <c r="J9" s="86">
        <v>10934662.121</v>
      </c>
      <c r="K9" s="86">
        <v>12931127.271000002</v>
      </c>
      <c r="L9" s="87">
        <f t="shared" si="4"/>
        <v>18.258132971166933</v>
      </c>
      <c r="M9" s="88">
        <f t="shared" si="5"/>
        <v>9.651661283227876</v>
      </c>
    </row>
    <row r="10" spans="1:13" ht="14.25">
      <c r="A10" s="89" t="s">
        <v>148</v>
      </c>
      <c r="B10" s="90">
        <v>469092.65705</v>
      </c>
      <c r="C10" s="90">
        <v>569793.56958</v>
      </c>
      <c r="D10" s="91">
        <f t="shared" si="0"/>
        <v>21.467168802701263</v>
      </c>
      <c r="E10" s="91">
        <f t="shared" si="1"/>
        <v>4.72108429473754</v>
      </c>
      <c r="F10" s="90">
        <v>4102387.15087</v>
      </c>
      <c r="G10" s="90">
        <v>5459028.22749</v>
      </c>
      <c r="H10" s="91">
        <f t="shared" si="2"/>
        <v>33.069552597742884</v>
      </c>
      <c r="I10" s="91">
        <f t="shared" si="3"/>
        <v>4.056605441742839</v>
      </c>
      <c r="J10" s="90">
        <v>4004385.34</v>
      </c>
      <c r="K10" s="90">
        <v>5349542.5879999995</v>
      </c>
      <c r="L10" s="91">
        <f t="shared" si="4"/>
        <v>33.59210300175556</v>
      </c>
      <c r="M10" s="92">
        <f t="shared" si="5"/>
        <v>3.9928439336739583</v>
      </c>
    </row>
    <row r="11" spans="1:13" ht="14.25">
      <c r="A11" s="89" t="s">
        <v>4</v>
      </c>
      <c r="B11" s="90">
        <v>318324.32787</v>
      </c>
      <c r="C11" s="90">
        <v>342646.41112</v>
      </c>
      <c r="D11" s="91">
        <f t="shared" si="0"/>
        <v>7.64066114982355</v>
      </c>
      <c r="E11" s="91">
        <f t="shared" si="1"/>
        <v>2.839032724393868</v>
      </c>
      <c r="F11" s="90">
        <v>2178871.97825</v>
      </c>
      <c r="G11" s="90">
        <v>2339307.86835</v>
      </c>
      <c r="H11" s="91">
        <f t="shared" si="2"/>
        <v>7.3632545510478735</v>
      </c>
      <c r="I11" s="91">
        <f t="shared" si="3"/>
        <v>1.7383403479896795</v>
      </c>
      <c r="J11" s="90">
        <v>2158350.162</v>
      </c>
      <c r="K11" s="90">
        <v>2308089.6679999996</v>
      </c>
      <c r="L11" s="91">
        <f t="shared" si="4"/>
        <v>6.93768363615503</v>
      </c>
      <c r="M11" s="92">
        <f t="shared" si="5"/>
        <v>1.7227345474213358</v>
      </c>
    </row>
    <row r="12" spans="1:13" ht="14.25">
      <c r="A12" s="89" t="s">
        <v>5</v>
      </c>
      <c r="B12" s="90">
        <v>112382.05612</v>
      </c>
      <c r="C12" s="90">
        <v>119269.22741</v>
      </c>
      <c r="D12" s="91">
        <f t="shared" si="0"/>
        <v>6.128354941865441</v>
      </c>
      <c r="E12" s="91">
        <f t="shared" si="1"/>
        <v>0.9882176746674811</v>
      </c>
      <c r="F12" s="90">
        <v>1118877.43791</v>
      </c>
      <c r="G12" s="90">
        <v>1204755.16459</v>
      </c>
      <c r="H12" s="91">
        <f t="shared" si="2"/>
        <v>7.67534707290323</v>
      </c>
      <c r="I12" s="91">
        <f t="shared" si="3"/>
        <v>0.8952539083848389</v>
      </c>
      <c r="J12" s="90">
        <v>1106145.982</v>
      </c>
      <c r="K12" s="90">
        <v>1197036.741</v>
      </c>
      <c r="L12" s="91">
        <f t="shared" si="4"/>
        <v>8.216886421777902</v>
      </c>
      <c r="M12" s="92">
        <f t="shared" si="5"/>
        <v>0.8934559938653761</v>
      </c>
    </row>
    <row r="13" spans="1:13" ht="14.25">
      <c r="A13" s="89" t="s">
        <v>6</v>
      </c>
      <c r="B13" s="90">
        <v>136590.97647</v>
      </c>
      <c r="C13" s="90">
        <v>121932.51088</v>
      </c>
      <c r="D13" s="91">
        <f t="shared" si="0"/>
        <v>-10.731650046604278</v>
      </c>
      <c r="E13" s="91">
        <f t="shared" si="1"/>
        <v>1.0102845887815157</v>
      </c>
      <c r="F13" s="90">
        <v>1241351.51693</v>
      </c>
      <c r="G13" s="90">
        <v>1372594.69668</v>
      </c>
      <c r="H13" s="91">
        <f t="shared" si="2"/>
        <v>10.572603969146392</v>
      </c>
      <c r="I13" s="91">
        <f t="shared" si="3"/>
        <v>1.0199755128248507</v>
      </c>
      <c r="J13" s="90">
        <v>1198093.04</v>
      </c>
      <c r="K13" s="90">
        <v>1386469.6209999998</v>
      </c>
      <c r="L13" s="91">
        <f t="shared" si="4"/>
        <v>15.723034414756285</v>
      </c>
      <c r="M13" s="92">
        <f t="shared" si="5"/>
        <v>1.0348467601419313</v>
      </c>
    </row>
    <row r="14" spans="1:13" ht="14.25">
      <c r="A14" s="89" t="s">
        <v>7</v>
      </c>
      <c r="B14" s="90">
        <v>160540.2451</v>
      </c>
      <c r="C14" s="90">
        <v>148857.30373</v>
      </c>
      <c r="D14" s="91">
        <f t="shared" si="0"/>
        <v>-7.277266434172142</v>
      </c>
      <c r="E14" s="91">
        <f t="shared" si="1"/>
        <v>1.2333727797502094</v>
      </c>
      <c r="F14" s="90">
        <v>1547328.44186</v>
      </c>
      <c r="G14" s="90">
        <v>1762755.12076</v>
      </c>
      <c r="H14" s="91">
        <f t="shared" si="2"/>
        <v>13.922492023803418</v>
      </c>
      <c r="I14" s="91">
        <f t="shared" si="3"/>
        <v>1.3099038358742705</v>
      </c>
      <c r="J14" s="90">
        <v>1512272.34</v>
      </c>
      <c r="K14" s="90">
        <v>1763434.685</v>
      </c>
      <c r="L14" s="91">
        <f t="shared" si="4"/>
        <v>16.60827473707546</v>
      </c>
      <c r="M14" s="92">
        <f t="shared" si="5"/>
        <v>1.3162096326192476</v>
      </c>
    </row>
    <row r="15" spans="1:13" ht="14.25">
      <c r="A15" s="89" t="s">
        <v>8</v>
      </c>
      <c r="B15" s="90">
        <v>18445.84243</v>
      </c>
      <c r="C15" s="90">
        <v>20395.93891</v>
      </c>
      <c r="D15" s="91">
        <f t="shared" si="0"/>
        <v>10.572010941763207</v>
      </c>
      <c r="E15" s="91">
        <f t="shared" si="1"/>
        <v>0.1689926878876577</v>
      </c>
      <c r="F15" s="90">
        <v>189248.82161</v>
      </c>
      <c r="G15" s="90">
        <v>181211.88566</v>
      </c>
      <c r="H15" s="91">
        <f t="shared" si="2"/>
        <v>-4.246756139154389</v>
      </c>
      <c r="I15" s="91">
        <f t="shared" si="3"/>
        <v>0.13465860421367157</v>
      </c>
      <c r="J15" s="90">
        <v>196595.45</v>
      </c>
      <c r="K15" s="90">
        <v>178253.608</v>
      </c>
      <c r="L15" s="91">
        <f t="shared" si="4"/>
        <v>-9.329738811350925</v>
      </c>
      <c r="M15" s="92">
        <f t="shared" si="5"/>
        <v>0.1330466718696391</v>
      </c>
    </row>
    <row r="16" spans="1:13" ht="14.25">
      <c r="A16" s="89" t="s">
        <v>147</v>
      </c>
      <c r="B16" s="90">
        <v>58035.50619</v>
      </c>
      <c r="C16" s="90">
        <v>63198.79922</v>
      </c>
      <c r="D16" s="91">
        <f t="shared" si="0"/>
        <v>8.896782967819929</v>
      </c>
      <c r="E16" s="91">
        <f t="shared" si="1"/>
        <v>0.5236402696923064</v>
      </c>
      <c r="F16" s="90">
        <v>698601.92112</v>
      </c>
      <c r="G16" s="90">
        <v>677121.16285</v>
      </c>
      <c r="H16" s="91">
        <f t="shared" si="2"/>
        <v>-3.0748209560549156</v>
      </c>
      <c r="I16" s="91">
        <f t="shared" si="3"/>
        <v>0.5031689303426633</v>
      </c>
      <c r="J16" s="90">
        <v>703013.348</v>
      </c>
      <c r="K16" s="90">
        <v>671786.862</v>
      </c>
      <c r="L16" s="91">
        <f t="shared" si="4"/>
        <v>-4.4418055629862705</v>
      </c>
      <c r="M16" s="92">
        <f t="shared" si="5"/>
        <v>0.501414850435165</v>
      </c>
    </row>
    <row r="17" spans="1:13" ht="14.25">
      <c r="A17" s="89" t="s">
        <v>151</v>
      </c>
      <c r="B17" s="90">
        <v>5648.88924</v>
      </c>
      <c r="C17" s="90">
        <v>5044.56874</v>
      </c>
      <c r="D17" s="91">
        <f t="shared" si="0"/>
        <v>-10.698041231199653</v>
      </c>
      <c r="E17" s="91">
        <f t="shared" si="1"/>
        <v>0.04179730260854437</v>
      </c>
      <c r="F17" s="90">
        <v>56189.37395</v>
      </c>
      <c r="G17" s="90">
        <v>76322.44722</v>
      </c>
      <c r="H17" s="91">
        <f t="shared" si="2"/>
        <v>35.83074851112485</v>
      </c>
      <c r="I17" s="91">
        <f t="shared" si="3"/>
        <v>0.056715232421895315</v>
      </c>
      <c r="J17" s="90">
        <v>55806.46000000001</v>
      </c>
      <c r="K17" s="90">
        <v>76513.49900000001</v>
      </c>
      <c r="L17" s="91">
        <f t="shared" si="4"/>
        <v>37.10509320963917</v>
      </c>
      <c r="M17" s="92">
        <f t="shared" si="5"/>
        <v>0.05710889394761065</v>
      </c>
    </row>
    <row r="18" spans="1:13" ht="15.75">
      <c r="A18" s="85" t="s">
        <v>76</v>
      </c>
      <c r="B18" s="86">
        <v>116354.48781</v>
      </c>
      <c r="C18" s="86">
        <v>146111.93813</v>
      </c>
      <c r="D18" s="87">
        <f t="shared" si="0"/>
        <v>25.574819570855013</v>
      </c>
      <c r="E18" s="87">
        <f t="shared" si="1"/>
        <v>1.21062576555167</v>
      </c>
      <c r="F18" s="86">
        <v>962206.38449</v>
      </c>
      <c r="G18" s="86">
        <v>1421426.36516</v>
      </c>
      <c r="H18" s="87">
        <f t="shared" si="2"/>
        <v>47.72572579773531</v>
      </c>
      <c r="I18" s="87">
        <f t="shared" si="3"/>
        <v>1.0562623396794593</v>
      </c>
      <c r="J18" s="86">
        <v>924458.4139999999</v>
      </c>
      <c r="K18" s="86">
        <v>1388414.815</v>
      </c>
      <c r="L18" s="87">
        <f t="shared" si="4"/>
        <v>50.18683306613294</v>
      </c>
      <c r="M18" s="88">
        <f t="shared" si="5"/>
        <v>1.0362986330703088</v>
      </c>
    </row>
    <row r="19" spans="1:13" ht="14.25">
      <c r="A19" s="89" t="s">
        <v>110</v>
      </c>
      <c r="B19" s="90">
        <v>116354.48781</v>
      </c>
      <c r="C19" s="90">
        <v>146111.93813</v>
      </c>
      <c r="D19" s="91">
        <f t="shared" si="0"/>
        <v>25.574819570855013</v>
      </c>
      <c r="E19" s="91">
        <f t="shared" si="1"/>
        <v>1.21062576555167</v>
      </c>
      <c r="F19" s="90">
        <v>962206.38449</v>
      </c>
      <c r="G19" s="90">
        <v>1421426.36516</v>
      </c>
      <c r="H19" s="91">
        <f t="shared" si="2"/>
        <v>47.72572579773531</v>
      </c>
      <c r="I19" s="91">
        <f t="shared" si="3"/>
        <v>1.0562623396794593</v>
      </c>
      <c r="J19" s="90">
        <v>924458.4139999999</v>
      </c>
      <c r="K19" s="90">
        <v>1388414.815</v>
      </c>
      <c r="L19" s="91">
        <f t="shared" si="4"/>
        <v>50.18683306613294</v>
      </c>
      <c r="M19" s="92">
        <f t="shared" si="5"/>
        <v>1.0362986330703088</v>
      </c>
    </row>
    <row r="20" spans="1:13" ht="15.75">
      <c r="A20" s="85" t="s">
        <v>77</v>
      </c>
      <c r="B20" s="86">
        <v>316730.08479</v>
      </c>
      <c r="C20" s="86">
        <v>335377.55072</v>
      </c>
      <c r="D20" s="87">
        <f t="shared" si="0"/>
        <v>5.887494376280594</v>
      </c>
      <c r="E20" s="87">
        <f t="shared" si="1"/>
        <v>2.778805820288273</v>
      </c>
      <c r="F20" s="86">
        <v>2926985.5983</v>
      </c>
      <c r="G20" s="86">
        <v>3392700.73002</v>
      </c>
      <c r="H20" s="87">
        <f t="shared" si="2"/>
        <v>15.911083812318322</v>
      </c>
      <c r="I20" s="87">
        <f t="shared" si="3"/>
        <v>2.5211168856571446</v>
      </c>
      <c r="J20" s="86">
        <v>2862959.375</v>
      </c>
      <c r="K20" s="86">
        <v>3366449.77</v>
      </c>
      <c r="L20" s="87">
        <f t="shared" si="4"/>
        <v>17.586361839311813</v>
      </c>
      <c r="M20" s="88">
        <f t="shared" si="5"/>
        <v>2.5126837147375554</v>
      </c>
    </row>
    <row r="21" spans="1:13" ht="14.25">
      <c r="A21" s="89" t="s">
        <v>9</v>
      </c>
      <c r="B21" s="90">
        <v>316730.08479</v>
      </c>
      <c r="C21" s="90">
        <v>335377.55072</v>
      </c>
      <c r="D21" s="91">
        <f t="shared" si="0"/>
        <v>5.887494376280594</v>
      </c>
      <c r="E21" s="91">
        <f t="shared" si="1"/>
        <v>2.778805820288273</v>
      </c>
      <c r="F21" s="90">
        <v>2926985.5983</v>
      </c>
      <c r="G21" s="90">
        <v>3392700.73002</v>
      </c>
      <c r="H21" s="91">
        <f t="shared" si="2"/>
        <v>15.911083812318322</v>
      </c>
      <c r="I21" s="91">
        <f t="shared" si="3"/>
        <v>2.5211168856571446</v>
      </c>
      <c r="J21" s="90">
        <v>2862959.375</v>
      </c>
      <c r="K21" s="90">
        <v>3366449.77</v>
      </c>
      <c r="L21" s="91">
        <f t="shared" si="4"/>
        <v>17.586361839311813</v>
      </c>
      <c r="M21" s="92">
        <f t="shared" si="5"/>
        <v>2.5126837147375554</v>
      </c>
    </row>
    <row r="22" spans="1:13" ht="16.5">
      <c r="A22" s="93" t="s">
        <v>10</v>
      </c>
      <c r="B22" s="94">
        <v>9492812.75929</v>
      </c>
      <c r="C22" s="94">
        <v>9851256.75755</v>
      </c>
      <c r="D22" s="95">
        <f t="shared" si="0"/>
        <v>3.7759514208179543</v>
      </c>
      <c r="E22" s="95">
        <f t="shared" si="1"/>
        <v>81.62361957818915</v>
      </c>
      <c r="F22" s="94">
        <v>93456511.22233</v>
      </c>
      <c r="G22" s="94">
        <v>111537869.74764</v>
      </c>
      <c r="H22" s="95">
        <f t="shared" si="2"/>
        <v>19.34735021543339</v>
      </c>
      <c r="I22" s="95">
        <f t="shared" si="3"/>
        <v>82.8838230035529</v>
      </c>
      <c r="J22" s="94">
        <v>91332197.47900002</v>
      </c>
      <c r="K22" s="94">
        <v>110830043.01</v>
      </c>
      <c r="L22" s="95">
        <f t="shared" si="4"/>
        <v>21.34827155065783</v>
      </c>
      <c r="M22" s="96">
        <f t="shared" si="5"/>
        <v>82.72241179908941</v>
      </c>
    </row>
    <row r="23" spans="1:13" ht="15.75">
      <c r="A23" s="85" t="s">
        <v>78</v>
      </c>
      <c r="B23" s="86">
        <v>978107.00515</v>
      </c>
      <c r="C23" s="86">
        <v>941287.80492</v>
      </c>
      <c r="D23" s="87">
        <f t="shared" si="0"/>
        <v>-3.764332535820399</v>
      </c>
      <c r="E23" s="87">
        <f t="shared" si="1"/>
        <v>7.799138687913631</v>
      </c>
      <c r="F23" s="86">
        <v>9135608.48051</v>
      </c>
      <c r="G23" s="86">
        <v>11023598.93376</v>
      </c>
      <c r="H23" s="87">
        <f t="shared" si="2"/>
        <v>20.666280273261034</v>
      </c>
      <c r="I23" s="87">
        <f t="shared" si="3"/>
        <v>8.191639529741428</v>
      </c>
      <c r="J23" s="86">
        <v>8852943.054</v>
      </c>
      <c r="K23" s="86">
        <v>10975277.491</v>
      </c>
      <c r="L23" s="87">
        <f t="shared" si="4"/>
        <v>23.973207825403016</v>
      </c>
      <c r="M23" s="88">
        <f t="shared" si="5"/>
        <v>8.1918349895241</v>
      </c>
    </row>
    <row r="24" spans="1:13" ht="14.25">
      <c r="A24" s="89" t="s">
        <v>11</v>
      </c>
      <c r="B24" s="90">
        <v>649186.67135</v>
      </c>
      <c r="C24" s="90">
        <v>652852.62524</v>
      </c>
      <c r="D24" s="91">
        <f t="shared" si="0"/>
        <v>0.5646995004343761</v>
      </c>
      <c r="E24" s="91">
        <f t="shared" si="1"/>
        <v>5.409278799110762</v>
      </c>
      <c r="F24" s="90">
        <v>6522736.8939</v>
      </c>
      <c r="G24" s="90">
        <v>7953650.91287</v>
      </c>
      <c r="H24" s="91">
        <f t="shared" si="2"/>
        <v>21.937325424058997</v>
      </c>
      <c r="I24" s="91">
        <f t="shared" si="3"/>
        <v>5.910360274818792</v>
      </c>
      <c r="J24" s="90">
        <v>6365358.870999999</v>
      </c>
      <c r="K24" s="90">
        <v>7929618.47</v>
      </c>
      <c r="L24" s="91">
        <f t="shared" si="4"/>
        <v>24.57457043194573</v>
      </c>
      <c r="M24" s="92">
        <f t="shared" si="5"/>
        <v>5.9185862124570265</v>
      </c>
    </row>
    <row r="25" spans="1:13" ht="14.25">
      <c r="A25" s="89" t="s">
        <v>12</v>
      </c>
      <c r="B25" s="90">
        <v>185502.62718</v>
      </c>
      <c r="C25" s="90">
        <v>124515.95582</v>
      </c>
      <c r="D25" s="91">
        <f t="shared" si="0"/>
        <v>-32.87644616527312</v>
      </c>
      <c r="E25" s="91">
        <f t="shared" si="1"/>
        <v>1.0316899923938159</v>
      </c>
      <c r="F25" s="90">
        <v>1327832.28482</v>
      </c>
      <c r="G25" s="90">
        <v>1440410.65484</v>
      </c>
      <c r="H25" s="91">
        <f t="shared" si="2"/>
        <v>8.478357644034922</v>
      </c>
      <c r="I25" s="91">
        <f t="shared" si="3"/>
        <v>1.070369570786216</v>
      </c>
      <c r="J25" s="90">
        <v>1249198.4570000002</v>
      </c>
      <c r="K25" s="90">
        <v>1441844.7839999998</v>
      </c>
      <c r="L25" s="91">
        <f t="shared" si="4"/>
        <v>15.42159501722788</v>
      </c>
      <c r="M25" s="92">
        <f t="shared" si="5"/>
        <v>1.0761782160605615</v>
      </c>
    </row>
    <row r="26" spans="1:13" ht="14.25">
      <c r="A26" s="89" t="s">
        <v>13</v>
      </c>
      <c r="B26" s="90">
        <v>143417.70662</v>
      </c>
      <c r="C26" s="90">
        <v>163919.22386</v>
      </c>
      <c r="D26" s="91">
        <f t="shared" si="0"/>
        <v>14.294969375239605</v>
      </c>
      <c r="E26" s="91">
        <f t="shared" si="1"/>
        <v>1.358169896409053</v>
      </c>
      <c r="F26" s="90">
        <v>1285039.30179</v>
      </c>
      <c r="G26" s="90">
        <v>1629537.36605</v>
      </c>
      <c r="H26" s="91">
        <f t="shared" si="2"/>
        <v>26.808367944865996</v>
      </c>
      <c r="I26" s="91">
        <f t="shared" si="3"/>
        <v>1.2109096841364209</v>
      </c>
      <c r="J26" s="90">
        <v>1238385.724</v>
      </c>
      <c r="K26" s="90">
        <v>1603814.236</v>
      </c>
      <c r="L26" s="91">
        <f t="shared" si="4"/>
        <v>29.508456445998256</v>
      </c>
      <c r="M26" s="92">
        <f t="shared" si="5"/>
        <v>1.1970705602601206</v>
      </c>
    </row>
    <row r="27" spans="1:13" ht="15.75">
      <c r="A27" s="85" t="s">
        <v>79</v>
      </c>
      <c r="B27" s="86">
        <v>1403474.99736</v>
      </c>
      <c r="C27" s="86">
        <v>1402066.52389</v>
      </c>
      <c r="D27" s="87">
        <f t="shared" si="0"/>
        <v>-0.10035614974611262</v>
      </c>
      <c r="E27" s="87">
        <f t="shared" si="1"/>
        <v>11.61696902089201</v>
      </c>
      <c r="F27" s="86">
        <v>12678891.66768</v>
      </c>
      <c r="G27" s="86">
        <v>16347327.59986</v>
      </c>
      <c r="H27" s="87">
        <f t="shared" si="2"/>
        <v>28.93341175499809</v>
      </c>
      <c r="I27" s="87">
        <f t="shared" si="3"/>
        <v>12.147703828605353</v>
      </c>
      <c r="J27" s="86">
        <v>12159890.571999999</v>
      </c>
      <c r="K27" s="86">
        <v>16370606.306</v>
      </c>
      <c r="L27" s="87">
        <f t="shared" si="4"/>
        <v>34.627908113711285</v>
      </c>
      <c r="M27" s="88">
        <f t="shared" si="5"/>
        <v>12.218853295252382</v>
      </c>
    </row>
    <row r="28" spans="1:13" ht="15">
      <c r="A28" s="89" t="s">
        <v>14</v>
      </c>
      <c r="B28" s="90">
        <v>1403474.99736</v>
      </c>
      <c r="C28" s="90">
        <v>1402066.52389</v>
      </c>
      <c r="D28" s="91">
        <f t="shared" si="0"/>
        <v>-0.10035614974611262</v>
      </c>
      <c r="E28" s="91">
        <f t="shared" si="1"/>
        <v>11.61696902089201</v>
      </c>
      <c r="F28" s="90">
        <v>12678891.66768</v>
      </c>
      <c r="G28" s="97">
        <v>16347327.59986</v>
      </c>
      <c r="H28" s="91">
        <f t="shared" si="2"/>
        <v>28.93341175499809</v>
      </c>
      <c r="I28" s="91">
        <f t="shared" si="3"/>
        <v>12.147703828605353</v>
      </c>
      <c r="J28" s="90">
        <v>12159890.571999999</v>
      </c>
      <c r="K28" s="90">
        <v>16370606.306</v>
      </c>
      <c r="L28" s="91">
        <f t="shared" si="4"/>
        <v>34.627908113711285</v>
      </c>
      <c r="M28" s="92">
        <f t="shared" si="5"/>
        <v>12.218853295252382</v>
      </c>
    </row>
    <row r="29" spans="1:13" ht="15.75">
      <c r="A29" s="85" t="s">
        <v>80</v>
      </c>
      <c r="B29" s="86">
        <v>7111230.75678</v>
      </c>
      <c r="C29" s="86">
        <v>7507902.42874</v>
      </c>
      <c r="D29" s="87">
        <f t="shared" si="0"/>
        <v>5.578101534418703</v>
      </c>
      <c r="E29" s="87">
        <f t="shared" si="1"/>
        <v>62.20751186938352</v>
      </c>
      <c r="F29" s="86">
        <v>71642011.07414</v>
      </c>
      <c r="G29" s="86">
        <v>84166943.21402</v>
      </c>
      <c r="H29" s="87">
        <f t="shared" si="2"/>
        <v>17.482664085069242</v>
      </c>
      <c r="I29" s="87">
        <f t="shared" si="3"/>
        <v>62.54447964520612</v>
      </c>
      <c r="J29" s="86">
        <v>70319363.854</v>
      </c>
      <c r="K29" s="86">
        <v>83484159.214</v>
      </c>
      <c r="L29" s="87">
        <f t="shared" si="4"/>
        <v>18.7214369392381</v>
      </c>
      <c r="M29" s="88">
        <f t="shared" si="5"/>
        <v>62.31172351505931</v>
      </c>
    </row>
    <row r="30" spans="1:13" ht="14.25">
      <c r="A30" s="89" t="s">
        <v>15</v>
      </c>
      <c r="B30" s="90">
        <v>1458421.20892</v>
      </c>
      <c r="C30" s="90">
        <v>1341076.27512</v>
      </c>
      <c r="D30" s="91">
        <f t="shared" si="0"/>
        <v>-8.046024912576325</v>
      </c>
      <c r="E30" s="91">
        <f t="shared" si="1"/>
        <v>11.111627927252735</v>
      </c>
      <c r="F30" s="90">
        <v>14622590.63005</v>
      </c>
      <c r="G30" s="90">
        <v>16186506.48726</v>
      </c>
      <c r="H30" s="91">
        <f t="shared" si="2"/>
        <v>10.695203721261896</v>
      </c>
      <c r="I30" s="91">
        <f t="shared" si="3"/>
        <v>12.02819761370156</v>
      </c>
      <c r="J30" s="90">
        <v>14329589.889000004</v>
      </c>
      <c r="K30" s="90">
        <v>16243612.620000003</v>
      </c>
      <c r="L30" s="91">
        <f t="shared" si="4"/>
        <v>13.357135450675269</v>
      </c>
      <c r="M30" s="92">
        <f t="shared" si="5"/>
        <v>12.12406650546265</v>
      </c>
    </row>
    <row r="31" spans="1:13" ht="14.25">
      <c r="A31" s="89" t="s">
        <v>122</v>
      </c>
      <c r="B31" s="90">
        <v>1712674.84175</v>
      </c>
      <c r="C31" s="90">
        <v>1766331.71079</v>
      </c>
      <c r="D31" s="91">
        <f t="shared" si="0"/>
        <v>3.13292796344073</v>
      </c>
      <c r="E31" s="91">
        <f t="shared" si="1"/>
        <v>14.635126376126555</v>
      </c>
      <c r="F31" s="90">
        <v>17375503.94139</v>
      </c>
      <c r="G31" s="90">
        <v>20400776.10686</v>
      </c>
      <c r="H31" s="91">
        <f t="shared" si="2"/>
        <v>17.411133373021386</v>
      </c>
      <c r="I31" s="91">
        <f t="shared" si="3"/>
        <v>15.159822576868539</v>
      </c>
      <c r="J31" s="90">
        <v>17073759.834000003</v>
      </c>
      <c r="K31" s="90">
        <v>20261725.583</v>
      </c>
      <c r="L31" s="91">
        <f t="shared" si="4"/>
        <v>18.671726555808817</v>
      </c>
      <c r="M31" s="92">
        <f t="shared" si="5"/>
        <v>15.123144969688765</v>
      </c>
    </row>
    <row r="32" spans="1:13" ht="14.25">
      <c r="A32" s="89" t="s">
        <v>123</v>
      </c>
      <c r="B32" s="90">
        <v>50719.86508</v>
      </c>
      <c r="C32" s="90">
        <v>78681.88733</v>
      </c>
      <c r="D32" s="91">
        <f t="shared" si="0"/>
        <v>55.13031670312163</v>
      </c>
      <c r="E32" s="91">
        <f t="shared" si="1"/>
        <v>0.6519270177579943</v>
      </c>
      <c r="F32" s="90">
        <v>1138620.22852</v>
      </c>
      <c r="G32" s="90">
        <v>1331025.43893</v>
      </c>
      <c r="H32" s="91">
        <f t="shared" si="2"/>
        <v>16.898102246092357</v>
      </c>
      <c r="I32" s="91">
        <f t="shared" si="3"/>
        <v>0.9890853854668914</v>
      </c>
      <c r="J32" s="90">
        <v>1306007.1959999998</v>
      </c>
      <c r="K32" s="90">
        <v>1303002.1979999999</v>
      </c>
      <c r="L32" s="91">
        <f t="shared" si="4"/>
        <v>-0.23009046268684616</v>
      </c>
      <c r="M32" s="92">
        <f t="shared" si="5"/>
        <v>0.9725475283660148</v>
      </c>
    </row>
    <row r="33" spans="1:13" ht="14.25">
      <c r="A33" s="89" t="s">
        <v>145</v>
      </c>
      <c r="B33" s="90">
        <v>954467.66906</v>
      </c>
      <c r="C33" s="90">
        <v>1070501.89242</v>
      </c>
      <c r="D33" s="91">
        <f t="shared" si="0"/>
        <v>12.156956921786083</v>
      </c>
      <c r="E33" s="91">
        <f t="shared" si="1"/>
        <v>8.869755542373312</v>
      </c>
      <c r="F33" s="90">
        <v>9609384.14053</v>
      </c>
      <c r="G33" s="90">
        <v>10717535.85351</v>
      </c>
      <c r="H33" s="91">
        <f t="shared" si="2"/>
        <v>11.531974336483138</v>
      </c>
      <c r="I33" s="91">
        <f t="shared" si="3"/>
        <v>7.964203967014985</v>
      </c>
      <c r="J33" s="90">
        <v>9541446</v>
      </c>
      <c r="K33" s="90">
        <v>10585937.368999999</v>
      </c>
      <c r="L33" s="91">
        <f t="shared" si="4"/>
        <v>10.946887599636355</v>
      </c>
      <c r="M33" s="92">
        <f t="shared" si="5"/>
        <v>7.901235500186305</v>
      </c>
    </row>
    <row r="34" spans="1:13" ht="14.25">
      <c r="A34" s="89" t="s">
        <v>31</v>
      </c>
      <c r="B34" s="90">
        <v>684996.85021</v>
      </c>
      <c r="C34" s="90">
        <v>865652.25479</v>
      </c>
      <c r="D34" s="91">
        <f t="shared" si="0"/>
        <v>26.37317303351343</v>
      </c>
      <c r="E34" s="91">
        <f t="shared" si="1"/>
        <v>7.17245241606647</v>
      </c>
      <c r="F34" s="90">
        <v>6331222.30717</v>
      </c>
      <c r="G34" s="90">
        <v>8399508.3655</v>
      </c>
      <c r="H34" s="91">
        <f t="shared" si="2"/>
        <v>32.6680371969833</v>
      </c>
      <c r="I34" s="91">
        <f t="shared" si="3"/>
        <v>6.24167707576013</v>
      </c>
      <c r="J34" s="90">
        <v>6171168.575</v>
      </c>
      <c r="K34" s="90">
        <v>8202273.630999999</v>
      </c>
      <c r="L34" s="91">
        <f t="shared" si="4"/>
        <v>32.91281110401362</v>
      </c>
      <c r="M34" s="92">
        <f t="shared" si="5"/>
        <v>6.12209323902521</v>
      </c>
    </row>
    <row r="35" spans="1:13" ht="14.25">
      <c r="A35" s="89" t="s">
        <v>16</v>
      </c>
      <c r="B35" s="90">
        <v>571398.44561</v>
      </c>
      <c r="C35" s="90">
        <v>590532.17316</v>
      </c>
      <c r="D35" s="91">
        <f t="shared" si="0"/>
        <v>3.3485788589385503</v>
      </c>
      <c r="E35" s="91">
        <f t="shared" si="1"/>
        <v>4.892916166635454</v>
      </c>
      <c r="F35" s="90">
        <v>5798786.54253</v>
      </c>
      <c r="G35" s="90">
        <v>7009294.57774</v>
      </c>
      <c r="H35" s="91">
        <f t="shared" si="2"/>
        <v>20.875195635013956</v>
      </c>
      <c r="I35" s="91">
        <f t="shared" si="3"/>
        <v>5.208608811299783</v>
      </c>
      <c r="J35" s="90">
        <v>5744453.884999999</v>
      </c>
      <c r="K35" s="90">
        <v>6972329.683999999</v>
      </c>
      <c r="L35" s="91">
        <f t="shared" si="4"/>
        <v>21.374978780946392</v>
      </c>
      <c r="M35" s="92">
        <f t="shared" si="5"/>
        <v>5.204075642800411</v>
      </c>
    </row>
    <row r="36" spans="1:13" ht="14.25">
      <c r="A36" s="89" t="s">
        <v>146</v>
      </c>
      <c r="B36" s="90">
        <v>1271289.80047</v>
      </c>
      <c r="C36" s="90">
        <v>1420804.81466</v>
      </c>
      <c r="D36" s="91">
        <f t="shared" si="0"/>
        <v>11.760891508350326</v>
      </c>
      <c r="E36" s="91">
        <f t="shared" si="1"/>
        <v>11.772227091511656</v>
      </c>
      <c r="F36" s="90">
        <v>12291854.10012</v>
      </c>
      <c r="G36" s="90">
        <v>15353615.44768</v>
      </c>
      <c r="H36" s="91">
        <f t="shared" si="2"/>
        <v>24.908865030623076</v>
      </c>
      <c r="I36" s="91">
        <f t="shared" si="3"/>
        <v>11.409276043279021</v>
      </c>
      <c r="J36" s="90">
        <v>11745043.281999998</v>
      </c>
      <c r="K36" s="90">
        <v>15119776.379</v>
      </c>
      <c r="L36" s="91">
        <f t="shared" si="4"/>
        <v>28.73325381586281</v>
      </c>
      <c r="M36" s="92">
        <f t="shared" si="5"/>
        <v>11.285246616938789</v>
      </c>
    </row>
    <row r="37" spans="1:13" ht="14.25">
      <c r="A37" s="44" t="s">
        <v>159</v>
      </c>
      <c r="B37" s="90">
        <v>285305.46768</v>
      </c>
      <c r="C37" s="90">
        <v>252613.82042</v>
      </c>
      <c r="D37" s="91">
        <f t="shared" si="0"/>
        <v>-11.45847204606226</v>
      </c>
      <c r="E37" s="91">
        <f t="shared" si="1"/>
        <v>2.0930582651144976</v>
      </c>
      <c r="F37" s="90">
        <v>3212867.33132</v>
      </c>
      <c r="G37" s="90">
        <v>3220506.76019</v>
      </c>
      <c r="H37" s="91">
        <f t="shared" si="2"/>
        <v>0.2377760449530078</v>
      </c>
      <c r="I37" s="91">
        <f t="shared" si="3"/>
        <v>2.39315949728349</v>
      </c>
      <c r="J37" s="90">
        <v>3187069.332</v>
      </c>
      <c r="K37" s="90">
        <v>3245389.788</v>
      </c>
      <c r="L37" s="91">
        <f t="shared" si="4"/>
        <v>1.8299086064563919</v>
      </c>
      <c r="M37" s="92">
        <f t="shared" si="5"/>
        <v>2.4223257809912804</v>
      </c>
    </row>
    <row r="38" spans="1:13" ht="14.25">
      <c r="A38" s="89" t="s">
        <v>158</v>
      </c>
      <c r="B38" s="90">
        <v>117581.21478</v>
      </c>
      <c r="C38" s="90">
        <v>116344.76501</v>
      </c>
      <c r="D38" s="91">
        <f t="shared" si="0"/>
        <v>-1.0515708417483591</v>
      </c>
      <c r="E38" s="91">
        <f t="shared" si="1"/>
        <v>0.9639867351758903</v>
      </c>
      <c r="F38" s="90">
        <v>1201249.92467</v>
      </c>
      <c r="G38" s="90">
        <v>1474587.45936</v>
      </c>
      <c r="H38" s="91">
        <f t="shared" si="2"/>
        <v>22.754426791334822</v>
      </c>
      <c r="I38" s="91">
        <f t="shared" si="3"/>
        <v>1.095766364028474</v>
      </c>
      <c r="J38" s="90">
        <v>1161094.6369999999</v>
      </c>
      <c r="K38" s="90">
        <v>1477499.73</v>
      </c>
      <c r="L38" s="91">
        <f t="shared" si="4"/>
        <v>27.25058603470237</v>
      </c>
      <c r="M38" s="92">
        <f t="shared" si="5"/>
        <v>1.1027907034834905</v>
      </c>
    </row>
    <row r="39" spans="1:13" ht="14.25">
      <c r="A39" s="89" t="s">
        <v>81</v>
      </c>
      <c r="B39" s="90">
        <v>4375.39322</v>
      </c>
      <c r="C39" s="90">
        <v>5362.83504</v>
      </c>
      <c r="D39" s="91">
        <f t="shared" si="0"/>
        <v>22.56807035048612</v>
      </c>
      <c r="E39" s="91">
        <f t="shared" si="1"/>
        <v>0.044434331368945756</v>
      </c>
      <c r="F39" s="90">
        <v>59931.92784</v>
      </c>
      <c r="G39" s="90">
        <v>73586.71699</v>
      </c>
      <c r="H39" s="91">
        <f t="shared" si="2"/>
        <v>22.783830993146314</v>
      </c>
      <c r="I39" s="91">
        <f t="shared" si="3"/>
        <v>0.05468231050325174</v>
      </c>
      <c r="J39" s="90">
        <v>59731.22900000001</v>
      </c>
      <c r="K39" s="90">
        <v>72612.23</v>
      </c>
      <c r="L39" s="91">
        <f t="shared" si="4"/>
        <v>21.56493548793377</v>
      </c>
      <c r="M39" s="92">
        <f t="shared" si="5"/>
        <v>0.05419702662362247</v>
      </c>
    </row>
    <row r="40" spans="1:13" ht="15.75">
      <c r="A40" s="98" t="s">
        <v>17</v>
      </c>
      <c r="B40" s="94">
        <v>343256.05021</v>
      </c>
      <c r="C40" s="94">
        <v>345240.52341</v>
      </c>
      <c r="D40" s="95">
        <f t="shared" si="0"/>
        <v>0.5781320383969722</v>
      </c>
      <c r="E40" s="95">
        <f t="shared" si="1"/>
        <v>2.860526513451776</v>
      </c>
      <c r="F40" s="94">
        <v>3657430.5935</v>
      </c>
      <c r="G40" s="94">
        <v>3876382.86935</v>
      </c>
      <c r="H40" s="95">
        <f t="shared" si="2"/>
        <v>5.98650528704831</v>
      </c>
      <c r="I40" s="95">
        <f t="shared" si="3"/>
        <v>2.8805412221350766</v>
      </c>
      <c r="J40" s="94">
        <v>3599225.513</v>
      </c>
      <c r="K40" s="94">
        <v>3868540.416</v>
      </c>
      <c r="L40" s="95">
        <f t="shared" si="4"/>
        <v>7.482579294552817</v>
      </c>
      <c r="M40" s="96">
        <f t="shared" si="5"/>
        <v>2.887439043264634</v>
      </c>
    </row>
    <row r="41" spans="1:13" ht="14.25">
      <c r="A41" s="89" t="s">
        <v>84</v>
      </c>
      <c r="B41" s="90">
        <v>343256.05021</v>
      </c>
      <c r="C41" s="90">
        <v>345240.52341</v>
      </c>
      <c r="D41" s="91">
        <f t="shared" si="0"/>
        <v>0.5781320383969722</v>
      </c>
      <c r="E41" s="91">
        <f t="shared" si="1"/>
        <v>2.860526513451776</v>
      </c>
      <c r="F41" s="90">
        <v>3657430.5935</v>
      </c>
      <c r="G41" s="90">
        <v>3876382.86935</v>
      </c>
      <c r="H41" s="91">
        <f t="shared" si="2"/>
        <v>5.98650528704831</v>
      </c>
      <c r="I41" s="91">
        <f t="shared" si="3"/>
        <v>2.8805412221350766</v>
      </c>
      <c r="J41" s="90">
        <v>3599225.513</v>
      </c>
      <c r="K41" s="90">
        <v>3868540.416</v>
      </c>
      <c r="L41" s="91">
        <f t="shared" si="4"/>
        <v>7.482579294552817</v>
      </c>
      <c r="M41" s="92">
        <f t="shared" si="5"/>
        <v>2.887439043264634</v>
      </c>
    </row>
    <row r="42" spans="1:13" ht="14.25">
      <c r="A42" s="133" t="s">
        <v>127</v>
      </c>
      <c r="B42" s="134"/>
      <c r="C42" s="134"/>
      <c r="D42" s="135"/>
      <c r="E42" s="136"/>
      <c r="F42" s="137">
        <f>F43-F44</f>
        <v>1747228.7428799868</v>
      </c>
      <c r="G42" s="138">
        <f>G43-G44</f>
        <v>1269861.8906300068</v>
      </c>
      <c r="H42" s="139">
        <f t="shared" si="2"/>
        <v>-27.32137129699046</v>
      </c>
      <c r="I42" s="140">
        <f t="shared" si="3"/>
        <v>0.9436347351807077</v>
      </c>
      <c r="J42" s="138">
        <f>J43-J44</f>
        <v>2461756.45099999</v>
      </c>
      <c r="K42" s="137">
        <f>K43-K44</f>
        <v>1593678.7369999737</v>
      </c>
      <c r="L42" s="139">
        <f t="shared" si="4"/>
        <v>-35.26253434402069</v>
      </c>
      <c r="M42" s="141">
        <f t="shared" si="5"/>
        <v>1.1895055273565982</v>
      </c>
    </row>
    <row r="43" spans="1:13" s="104" customFormat="1" ht="22.5" customHeight="1" thickBot="1">
      <c r="A43" s="99" t="s">
        <v>130</v>
      </c>
      <c r="B43" s="100">
        <v>11548213.88257</v>
      </c>
      <c r="C43" s="100">
        <v>12069125.0994</v>
      </c>
      <c r="D43" s="101">
        <f>(C43-B43)/B43*100</f>
        <v>4.510751377892508</v>
      </c>
      <c r="E43" s="102">
        <f>C43/C$43*100</f>
        <v>100</v>
      </c>
      <c r="F43" s="100">
        <v>113883219.18399999</v>
      </c>
      <c r="G43" s="103">
        <v>134571338.1764</v>
      </c>
      <c r="H43" s="101">
        <f t="shared" si="2"/>
        <v>18.166082009830113</v>
      </c>
      <c r="I43" s="102">
        <f t="shared" si="3"/>
        <v>100</v>
      </c>
      <c r="J43" s="100">
        <v>112115259.35199998</v>
      </c>
      <c r="K43" s="100">
        <v>133978254.01799999</v>
      </c>
      <c r="L43" s="101">
        <f t="shared" si="4"/>
        <v>19.500462998848693</v>
      </c>
      <c r="M43" s="102">
        <f t="shared" si="5"/>
        <v>100</v>
      </c>
    </row>
    <row r="44" spans="6:11" ht="20.25" customHeight="1">
      <c r="F44" s="155">
        <v>112135990.44112</v>
      </c>
      <c r="G44" s="71">
        <v>133301476.28577</v>
      </c>
      <c r="J44" s="161">
        <v>109653502.901</v>
      </c>
      <c r="K44" s="162">
        <v>132384575.28100002</v>
      </c>
    </row>
    <row r="45" ht="19.5" customHeight="1"/>
    <row r="46" ht="24" customHeight="1">
      <c r="A46" s="164" t="s">
        <v>131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69</v>
      </c>
    </row>
    <row r="14" ht="12.75" customHeight="1"/>
    <row r="16" ht="12.75" customHeight="1"/>
    <row r="21" ht="15">
      <c r="C21" s="36" t="s">
        <v>70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71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K38" sqref="K3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73</v>
      </c>
    </row>
    <row r="10" ht="12.75" customHeight="1"/>
    <row r="13" ht="12.75" customHeight="1"/>
    <row r="18" ht="15">
      <c r="B18" s="36" t="s">
        <v>72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9"/>
  <sheetViews>
    <sheetView zoomScale="124" zoomScaleNormal="124" zoomScalePageLayoutView="0" workbookViewId="0" topLeftCell="F1">
      <selection activeCell="M8" sqref="M8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118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2010</v>
      </c>
      <c r="B2" s="20" t="s">
        <v>2</v>
      </c>
      <c r="C2" s="69">
        <v>1136470.105</v>
      </c>
      <c r="D2" s="69">
        <v>1116599.306</v>
      </c>
      <c r="E2" s="69">
        <v>1228021.25</v>
      </c>
      <c r="F2" s="69">
        <v>1186984.314</v>
      </c>
      <c r="G2" s="69">
        <v>1116848.828</v>
      </c>
      <c r="H2" s="69">
        <v>1067756.51</v>
      </c>
      <c r="I2" s="69">
        <v>1097997.369</v>
      </c>
      <c r="J2" s="69">
        <v>1154786.521</v>
      </c>
      <c r="K2" s="69">
        <v>1311359.459</v>
      </c>
      <c r="L2" s="69">
        <v>1506858.494</v>
      </c>
      <c r="M2" s="69">
        <v>1386221.398</v>
      </c>
      <c r="N2" s="69">
        <v>1712145.073</v>
      </c>
      <c r="O2" s="70">
        <v>14969174.504999999</v>
      </c>
    </row>
    <row r="3" spans="1:15" ht="16.5" thickBot="1" thickTop="1">
      <c r="A3" s="52">
        <v>2011</v>
      </c>
      <c r="B3" s="20" t="s">
        <v>2</v>
      </c>
      <c r="C3" s="69">
        <v>1392157.215</v>
      </c>
      <c r="D3" s="69">
        <v>1347938.855</v>
      </c>
      <c r="E3" s="69">
        <v>1477195.374</v>
      </c>
      <c r="F3" s="69">
        <v>1323502.034</v>
      </c>
      <c r="G3" s="69">
        <v>1378860.87</v>
      </c>
      <c r="H3" s="69">
        <v>1365499.948</v>
      </c>
      <c r="I3" s="69">
        <v>1360818.793</v>
      </c>
      <c r="J3" s="69">
        <v>1418143.461</v>
      </c>
      <c r="K3" s="69">
        <v>1477816.106</v>
      </c>
      <c r="L3" s="69">
        <v>1766862.824</v>
      </c>
      <c r="M3" s="69">
        <v>1705800.37</v>
      </c>
      <c r="N3" s="69">
        <v>1872627.818</v>
      </c>
      <c r="O3" s="70">
        <f>SUM(C3:N3)</f>
        <v>17887223.668</v>
      </c>
    </row>
    <row r="4" spans="1:15" s="53" customFormat="1" ht="15.75" thickTop="1">
      <c r="A4" s="19">
        <v>2010</v>
      </c>
      <c r="B4" s="22" t="s">
        <v>46</v>
      </c>
      <c r="C4" s="23">
        <v>298184.248</v>
      </c>
      <c r="D4" s="23">
        <v>327994.403</v>
      </c>
      <c r="E4" s="23">
        <v>357791.736</v>
      </c>
      <c r="F4" s="23">
        <v>353896.521</v>
      </c>
      <c r="G4" s="23">
        <v>327539.98</v>
      </c>
      <c r="H4" s="23">
        <v>318379.333</v>
      </c>
      <c r="I4" s="23">
        <v>333063.033</v>
      </c>
      <c r="J4" s="23">
        <v>323920.006</v>
      </c>
      <c r="K4" s="23">
        <v>310508.444</v>
      </c>
      <c r="L4" s="23">
        <v>361495.553</v>
      </c>
      <c r="M4" s="23">
        <v>320521.236</v>
      </c>
      <c r="N4" s="23">
        <v>469092.657</v>
      </c>
      <c r="O4" s="70">
        <v>4091009.17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475282.803</v>
      </c>
      <c r="I5" s="23">
        <v>454903.536</v>
      </c>
      <c r="J5" s="23">
        <v>488914.711</v>
      </c>
      <c r="K5" s="23">
        <v>454248.394</v>
      </c>
      <c r="L5" s="23">
        <v>476037.81</v>
      </c>
      <c r="M5" s="23">
        <v>490212.962</v>
      </c>
      <c r="N5" s="23">
        <v>569793.57</v>
      </c>
      <c r="O5" s="163">
        <f>SUM(C5:N5)</f>
        <v>5459028.228</v>
      </c>
    </row>
    <row r="6" spans="1:15" s="53" customFormat="1" ht="15">
      <c r="A6" s="19">
        <v>2010</v>
      </c>
      <c r="B6" s="22" t="s">
        <v>47</v>
      </c>
      <c r="C6" s="23">
        <v>180548.22</v>
      </c>
      <c r="D6" s="23">
        <v>173670.488</v>
      </c>
      <c r="E6" s="23">
        <v>195235.085</v>
      </c>
      <c r="F6" s="23">
        <v>181997.711</v>
      </c>
      <c r="G6" s="23">
        <v>205157.693</v>
      </c>
      <c r="H6" s="23">
        <v>163722.01</v>
      </c>
      <c r="I6" s="23">
        <v>112868.3</v>
      </c>
      <c r="J6" s="23">
        <v>100424.707</v>
      </c>
      <c r="K6" s="23">
        <v>126881.498</v>
      </c>
      <c r="L6" s="23">
        <v>176823.509</v>
      </c>
      <c r="M6" s="23">
        <v>243218.43</v>
      </c>
      <c r="N6" s="23">
        <v>318324.328</v>
      </c>
      <c r="O6" s="163">
        <f aca="true" t="shared" si="0" ref="O6:O37">SUM(C6:N6)</f>
        <v>2178871.979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138120.778</v>
      </c>
      <c r="I7" s="23">
        <v>131846.907</v>
      </c>
      <c r="J7" s="23">
        <v>67640.8</v>
      </c>
      <c r="K7" s="23">
        <v>118779.435</v>
      </c>
      <c r="L7" s="23">
        <v>202363.91</v>
      </c>
      <c r="M7" s="23">
        <v>278984.189</v>
      </c>
      <c r="N7" s="23">
        <v>342646.411</v>
      </c>
      <c r="O7" s="163">
        <f t="shared" si="0"/>
        <v>2339307.867</v>
      </c>
    </row>
    <row r="8" spans="1:15" s="53" customFormat="1" ht="15">
      <c r="A8" s="19">
        <v>2010</v>
      </c>
      <c r="B8" s="22" t="s">
        <v>48</v>
      </c>
      <c r="C8" s="23">
        <v>77428.736</v>
      </c>
      <c r="D8" s="23">
        <v>75850.876</v>
      </c>
      <c r="E8" s="23">
        <v>89875.775</v>
      </c>
      <c r="F8" s="23">
        <v>84874.919</v>
      </c>
      <c r="G8" s="23">
        <v>80874.468</v>
      </c>
      <c r="H8" s="23">
        <v>80835.629</v>
      </c>
      <c r="I8" s="23">
        <v>90921.217</v>
      </c>
      <c r="J8" s="23">
        <v>101268.756</v>
      </c>
      <c r="K8" s="23">
        <v>101699.116</v>
      </c>
      <c r="L8" s="23">
        <v>115414.968</v>
      </c>
      <c r="M8" s="23">
        <v>107450.922</v>
      </c>
      <c r="N8" s="23">
        <v>112382.056</v>
      </c>
      <c r="O8" s="163">
        <f t="shared" si="0"/>
        <v>1118877.438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101545.315</v>
      </c>
      <c r="K9" s="23">
        <v>115380.083</v>
      </c>
      <c r="L9" s="23">
        <v>123852.494</v>
      </c>
      <c r="M9" s="23">
        <v>138694.662</v>
      </c>
      <c r="N9" s="23">
        <v>119269.227</v>
      </c>
      <c r="O9" s="163">
        <f t="shared" si="0"/>
        <v>1204755.163</v>
      </c>
    </row>
    <row r="10" spans="1:15" s="53" customFormat="1" ht="15">
      <c r="A10" s="19">
        <v>2010</v>
      </c>
      <c r="B10" s="22" t="s">
        <v>49</v>
      </c>
      <c r="C10" s="23">
        <v>78013.647</v>
      </c>
      <c r="D10" s="23">
        <v>80859.859</v>
      </c>
      <c r="E10" s="23">
        <v>85122.203</v>
      </c>
      <c r="F10" s="23">
        <v>81892.902</v>
      </c>
      <c r="G10" s="23">
        <v>69431.391</v>
      </c>
      <c r="H10" s="23">
        <v>73733.895</v>
      </c>
      <c r="I10" s="23">
        <v>79910.657</v>
      </c>
      <c r="J10" s="23">
        <v>95571.15</v>
      </c>
      <c r="K10" s="23">
        <v>148740.704</v>
      </c>
      <c r="L10" s="23">
        <v>182021.996</v>
      </c>
      <c r="M10" s="23">
        <v>129462.137</v>
      </c>
      <c r="N10" s="23">
        <v>136590.976</v>
      </c>
      <c r="O10" s="163">
        <f t="shared" si="0"/>
        <v>1241351.5170000002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102110.243</v>
      </c>
      <c r="E11" s="23">
        <v>112587.176</v>
      </c>
      <c r="F11" s="23">
        <v>93120.502</v>
      </c>
      <c r="G11" s="23">
        <v>86976.696</v>
      </c>
      <c r="H11" s="23">
        <v>89708.7</v>
      </c>
      <c r="I11" s="23">
        <v>84957.519</v>
      </c>
      <c r="J11" s="23">
        <v>106909.949</v>
      </c>
      <c r="K11" s="23">
        <v>153376.439</v>
      </c>
      <c r="L11" s="23">
        <v>191354.938</v>
      </c>
      <c r="M11" s="23">
        <v>130693.983</v>
      </c>
      <c r="N11" s="23">
        <v>121932.511</v>
      </c>
      <c r="O11" s="163">
        <f t="shared" si="0"/>
        <v>1372594.696</v>
      </c>
    </row>
    <row r="12" spans="1:15" s="53" customFormat="1" ht="15">
      <c r="A12" s="19">
        <v>2010</v>
      </c>
      <c r="B12" s="22" t="s">
        <v>50</v>
      </c>
      <c r="C12" s="23">
        <v>97522.132</v>
      </c>
      <c r="D12" s="23">
        <v>98194.288</v>
      </c>
      <c r="E12" s="23">
        <v>105502.591</v>
      </c>
      <c r="F12" s="23">
        <v>109472.118</v>
      </c>
      <c r="G12" s="23">
        <v>91379.236</v>
      </c>
      <c r="H12" s="23">
        <v>84244.896</v>
      </c>
      <c r="I12" s="23">
        <v>105361.395</v>
      </c>
      <c r="J12" s="23">
        <v>80285.814</v>
      </c>
      <c r="K12" s="23">
        <v>213843.723</v>
      </c>
      <c r="L12" s="23">
        <v>226188.881</v>
      </c>
      <c r="M12" s="23">
        <v>174793.121</v>
      </c>
      <c r="N12" s="23">
        <v>160540.245</v>
      </c>
      <c r="O12" s="163">
        <f t="shared" si="0"/>
        <v>1547328.44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133655.857</v>
      </c>
      <c r="E13" s="23">
        <v>130201.377</v>
      </c>
      <c r="F13" s="23">
        <v>120586.558</v>
      </c>
      <c r="G13" s="23">
        <v>120498.835</v>
      </c>
      <c r="H13" s="23">
        <v>115598.599</v>
      </c>
      <c r="I13" s="23">
        <v>118061.897</v>
      </c>
      <c r="J13" s="23">
        <v>127635.135</v>
      </c>
      <c r="K13" s="23">
        <v>164387.312</v>
      </c>
      <c r="L13" s="23">
        <v>262356.228</v>
      </c>
      <c r="M13" s="23">
        <v>205560.136</v>
      </c>
      <c r="N13" s="23">
        <v>148857.304</v>
      </c>
      <c r="O13" s="163">
        <f t="shared" si="0"/>
        <v>1762755.1209999998</v>
      </c>
    </row>
    <row r="14" spans="1:15" s="53" customFormat="1" ht="15">
      <c r="A14" s="19">
        <v>2010</v>
      </c>
      <c r="B14" s="22" t="s">
        <v>51</v>
      </c>
      <c r="C14" s="23">
        <v>19941.553</v>
      </c>
      <c r="D14" s="23">
        <v>24606.329</v>
      </c>
      <c r="E14" s="23">
        <v>20702.266</v>
      </c>
      <c r="F14" s="23">
        <v>16986.473</v>
      </c>
      <c r="G14" s="23">
        <v>14167.714</v>
      </c>
      <c r="H14" s="23">
        <v>12507.727</v>
      </c>
      <c r="I14" s="23">
        <v>12091.718</v>
      </c>
      <c r="J14" s="23">
        <v>12872.255</v>
      </c>
      <c r="K14" s="23">
        <v>11963.349</v>
      </c>
      <c r="L14" s="23">
        <v>12748.29</v>
      </c>
      <c r="M14" s="23">
        <v>12215.306</v>
      </c>
      <c r="N14" s="23">
        <v>18445.842</v>
      </c>
      <c r="O14" s="163">
        <f t="shared" si="0"/>
        <v>189248.82200000001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13705.222</v>
      </c>
      <c r="L15" s="23">
        <v>12235.299</v>
      </c>
      <c r="M15" s="23">
        <v>13322.713</v>
      </c>
      <c r="N15" s="23">
        <v>20395.939</v>
      </c>
      <c r="O15" s="163">
        <f t="shared" si="0"/>
        <v>181211.886</v>
      </c>
    </row>
    <row r="16" spans="1:15" ht="15">
      <c r="A16" s="19">
        <v>2010</v>
      </c>
      <c r="B16" s="22" t="s">
        <v>149</v>
      </c>
      <c r="C16" s="23">
        <v>92743.883</v>
      </c>
      <c r="D16" s="23">
        <v>45901.779</v>
      </c>
      <c r="E16" s="23">
        <v>38567.664</v>
      </c>
      <c r="F16" s="23">
        <v>36938.661</v>
      </c>
      <c r="G16" s="23">
        <v>34850.171</v>
      </c>
      <c r="H16" s="23">
        <v>30356.993</v>
      </c>
      <c r="I16" s="23">
        <v>42974.023</v>
      </c>
      <c r="J16" s="23">
        <v>118229.698</v>
      </c>
      <c r="K16" s="23">
        <v>90101.086</v>
      </c>
      <c r="L16" s="23">
        <v>58236.101</v>
      </c>
      <c r="M16" s="23">
        <v>51666.357</v>
      </c>
      <c r="N16" s="23">
        <v>58035.506</v>
      </c>
      <c r="O16" s="163">
        <f t="shared" si="0"/>
        <v>698601.922</v>
      </c>
    </row>
    <row r="17" spans="1:15" ht="15">
      <c r="A17" s="52">
        <v>2011</v>
      </c>
      <c r="B17" s="22" t="s">
        <v>149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>
        <v>63198.799</v>
      </c>
      <c r="O17" s="163">
        <f t="shared" si="0"/>
        <v>677121.162</v>
      </c>
    </row>
    <row r="18" spans="1:15" ht="15">
      <c r="A18" s="19">
        <v>2010</v>
      </c>
      <c r="B18" s="22" t="s">
        <v>133</v>
      </c>
      <c r="C18" s="23">
        <v>4498.739</v>
      </c>
      <c r="D18" s="23">
        <v>5654.509</v>
      </c>
      <c r="E18" s="23">
        <v>8963.669</v>
      </c>
      <c r="F18" s="23">
        <v>6796.635</v>
      </c>
      <c r="G18" s="23">
        <v>4566.862</v>
      </c>
      <c r="H18" s="23">
        <v>2546.567</v>
      </c>
      <c r="I18" s="23">
        <v>2882.186</v>
      </c>
      <c r="J18" s="23">
        <v>3649.04</v>
      </c>
      <c r="K18" s="23">
        <v>4186.893</v>
      </c>
      <c r="L18" s="23">
        <v>3258.996</v>
      </c>
      <c r="M18" s="23">
        <v>3536.388</v>
      </c>
      <c r="N18" s="23">
        <v>5648.889</v>
      </c>
      <c r="O18" s="163">
        <f t="shared" si="0"/>
        <v>56189.37300000001</v>
      </c>
    </row>
    <row r="19" spans="1:15" ht="15">
      <c r="A19" s="52">
        <v>2011</v>
      </c>
      <c r="B19" s="22" t="s">
        <v>133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5232.106</v>
      </c>
      <c r="K19" s="23">
        <v>7819.24</v>
      </c>
      <c r="L19" s="23">
        <v>4910.612</v>
      </c>
      <c r="M19" s="23">
        <v>4297.793</v>
      </c>
      <c r="N19" s="23">
        <v>5044.569</v>
      </c>
      <c r="O19" s="163">
        <f t="shared" si="0"/>
        <v>76322.448</v>
      </c>
    </row>
    <row r="20" spans="1:15" ht="15">
      <c r="A20" s="19">
        <v>2010</v>
      </c>
      <c r="B20" s="22" t="s">
        <v>113</v>
      </c>
      <c r="C20" s="24">
        <v>79602.391</v>
      </c>
      <c r="D20" s="24">
        <v>79106.789</v>
      </c>
      <c r="E20" s="24">
        <v>74465.066</v>
      </c>
      <c r="F20" s="24">
        <v>76930.388</v>
      </c>
      <c r="G20" s="24">
        <v>65766.213</v>
      </c>
      <c r="H20" s="24">
        <v>63212.473</v>
      </c>
      <c r="I20" s="24">
        <v>79159.925</v>
      </c>
      <c r="J20" s="24">
        <v>73290.298</v>
      </c>
      <c r="K20" s="24">
        <v>72570.931</v>
      </c>
      <c r="L20" s="24">
        <v>97487.913</v>
      </c>
      <c r="M20" s="24">
        <v>84259.51</v>
      </c>
      <c r="N20" s="24">
        <v>116354.488</v>
      </c>
      <c r="O20" s="163">
        <f t="shared" si="0"/>
        <v>962206.3849999999</v>
      </c>
    </row>
    <row r="21" spans="1:15" ht="15">
      <c r="A21" s="52">
        <v>2011</v>
      </c>
      <c r="B21" s="22" t="s">
        <v>113</v>
      </c>
      <c r="C21" s="24">
        <v>115267.479</v>
      </c>
      <c r="D21" s="24">
        <v>85459.212</v>
      </c>
      <c r="E21" s="24">
        <v>104072.301</v>
      </c>
      <c r="F21" s="24">
        <v>109381.776</v>
      </c>
      <c r="G21" s="24">
        <v>113124.933</v>
      </c>
      <c r="H21" s="24">
        <v>126098.469</v>
      </c>
      <c r="I21" s="24">
        <v>120570.73</v>
      </c>
      <c r="J21" s="24">
        <v>113921.153</v>
      </c>
      <c r="K21" s="24">
        <v>124246.335</v>
      </c>
      <c r="L21" s="24">
        <v>131206.167</v>
      </c>
      <c r="M21" s="24">
        <v>131965.871</v>
      </c>
      <c r="N21" s="24">
        <v>146111.938</v>
      </c>
      <c r="O21" s="163">
        <f t="shared" si="0"/>
        <v>1421426.364</v>
      </c>
    </row>
    <row r="22" spans="1:15" ht="15">
      <c r="A22" s="19">
        <v>2010</v>
      </c>
      <c r="B22" s="22" t="s">
        <v>52</v>
      </c>
      <c r="C22" s="24">
        <v>207986.556</v>
      </c>
      <c r="D22" s="24">
        <v>204759.985</v>
      </c>
      <c r="E22" s="24">
        <v>251795.195</v>
      </c>
      <c r="F22" s="24">
        <v>237197.986</v>
      </c>
      <c r="G22" s="24">
        <v>223115.101</v>
      </c>
      <c r="H22" s="24">
        <v>238216.988</v>
      </c>
      <c r="I22" s="24">
        <v>238764.915</v>
      </c>
      <c r="J22" s="24">
        <v>245274.797</v>
      </c>
      <c r="K22" s="24">
        <v>230863.716</v>
      </c>
      <c r="L22" s="24">
        <v>273182.285</v>
      </c>
      <c r="M22" s="24">
        <v>259097.99</v>
      </c>
      <c r="N22" s="24">
        <v>316730.085</v>
      </c>
      <c r="O22" s="163">
        <f t="shared" si="0"/>
        <v>2926985.5990000004</v>
      </c>
    </row>
    <row r="23" spans="1:15" ht="15">
      <c r="A23" s="52">
        <v>2011</v>
      </c>
      <c r="B23" s="22" t="s">
        <v>52</v>
      </c>
      <c r="C23" s="24">
        <v>252040.17</v>
      </c>
      <c r="D23" s="24">
        <v>251245.768</v>
      </c>
      <c r="E23" s="24">
        <v>275779.296</v>
      </c>
      <c r="F23" s="24">
        <v>278559.059</v>
      </c>
      <c r="G23" s="24">
        <v>281327.367</v>
      </c>
      <c r="H23" s="24">
        <v>277609.348</v>
      </c>
      <c r="I23" s="24">
        <v>288320.022</v>
      </c>
      <c r="J23" s="24">
        <v>300786.324</v>
      </c>
      <c r="K23" s="24">
        <v>271237.376</v>
      </c>
      <c r="L23" s="24">
        <v>309611.821</v>
      </c>
      <c r="M23" s="24">
        <v>270806.628</v>
      </c>
      <c r="N23" s="24">
        <v>335377.551</v>
      </c>
      <c r="O23" s="163">
        <f t="shared" si="0"/>
        <v>3392700.7300000004</v>
      </c>
    </row>
    <row r="24" spans="1:15" ht="15">
      <c r="A24" s="19">
        <v>2010</v>
      </c>
      <c r="B24" s="20" t="s">
        <v>10</v>
      </c>
      <c r="C24" s="21">
        <v>6464089.513</v>
      </c>
      <c r="D24" s="21">
        <v>6865509.85</v>
      </c>
      <c r="E24" s="21">
        <v>8074977.445</v>
      </c>
      <c r="F24" s="21">
        <v>7873543.446</v>
      </c>
      <c r="G24" s="21">
        <v>7648185.962</v>
      </c>
      <c r="H24" s="21">
        <v>7775614.603</v>
      </c>
      <c r="I24" s="21">
        <v>7940911.94</v>
      </c>
      <c r="J24" s="21">
        <v>7047411.101</v>
      </c>
      <c r="K24" s="21">
        <v>7609802.299</v>
      </c>
      <c r="L24" s="21">
        <v>8867907.422</v>
      </c>
      <c r="M24" s="21">
        <v>7795744.883</v>
      </c>
      <c r="N24" s="21">
        <v>9492812.759</v>
      </c>
      <c r="O24" s="163">
        <f t="shared" si="0"/>
        <v>93456511.223</v>
      </c>
    </row>
    <row r="25" spans="1:15" ht="15">
      <c r="A25" s="52">
        <v>2011</v>
      </c>
      <c r="B25" s="20" t="s">
        <v>10</v>
      </c>
      <c r="C25" s="21">
        <v>7925271.994</v>
      </c>
      <c r="D25" s="21">
        <v>8508952.321</v>
      </c>
      <c r="E25" s="21">
        <v>9905472.453</v>
      </c>
      <c r="F25" s="21">
        <v>10095615.636</v>
      </c>
      <c r="G25" s="21">
        <v>9307367.703</v>
      </c>
      <c r="H25" s="21">
        <v>9700365.754</v>
      </c>
      <c r="I25" s="21">
        <v>9774589.877</v>
      </c>
      <c r="J25" s="21">
        <v>9252718.899</v>
      </c>
      <c r="K25" s="21">
        <v>8836482.337</v>
      </c>
      <c r="L25" s="21">
        <v>9730079.029</v>
      </c>
      <c r="M25" s="21">
        <v>8649696.989</v>
      </c>
      <c r="N25" s="21">
        <v>9851256.758</v>
      </c>
      <c r="O25" s="163">
        <f t="shared" si="0"/>
        <v>111537869.75000001</v>
      </c>
    </row>
    <row r="26" spans="1:15" ht="15">
      <c r="A26" s="19">
        <v>2010</v>
      </c>
      <c r="B26" s="22" t="s">
        <v>53</v>
      </c>
      <c r="C26" s="23">
        <v>478721.943</v>
      </c>
      <c r="D26" s="23">
        <v>476008.62</v>
      </c>
      <c r="E26" s="23">
        <v>549008.983</v>
      </c>
      <c r="F26" s="23">
        <v>560139.918</v>
      </c>
      <c r="G26" s="23">
        <v>510064.495</v>
      </c>
      <c r="H26" s="23">
        <v>529424.916</v>
      </c>
      <c r="I26" s="23">
        <v>538673.89</v>
      </c>
      <c r="J26" s="23">
        <v>481124.048</v>
      </c>
      <c r="K26" s="23">
        <v>552394.527</v>
      </c>
      <c r="L26" s="23">
        <v>627175.125</v>
      </c>
      <c r="M26" s="23">
        <v>570813.757</v>
      </c>
      <c r="N26" s="23">
        <v>649186.671</v>
      </c>
      <c r="O26" s="163">
        <f t="shared" si="0"/>
        <v>6522736.893</v>
      </c>
    </row>
    <row r="27" spans="1:15" ht="15">
      <c r="A27" s="52">
        <v>2011</v>
      </c>
      <c r="B27" s="22" t="s">
        <v>53</v>
      </c>
      <c r="C27" s="23">
        <v>606911.112</v>
      </c>
      <c r="D27" s="23">
        <v>627617.38</v>
      </c>
      <c r="E27" s="23">
        <v>733031.035</v>
      </c>
      <c r="F27" s="23">
        <v>757224.269</v>
      </c>
      <c r="G27" s="23">
        <v>695730.05</v>
      </c>
      <c r="H27" s="23">
        <v>676254.808</v>
      </c>
      <c r="I27" s="23">
        <v>624060.745</v>
      </c>
      <c r="J27" s="23">
        <v>615752.799</v>
      </c>
      <c r="K27" s="23">
        <v>628946.755</v>
      </c>
      <c r="L27" s="23">
        <v>701797.041</v>
      </c>
      <c r="M27" s="23">
        <v>633472.293</v>
      </c>
      <c r="N27" s="23">
        <v>652852.625</v>
      </c>
      <c r="O27" s="163">
        <f t="shared" si="0"/>
        <v>7953650.912</v>
      </c>
    </row>
    <row r="28" spans="1:15" ht="15">
      <c r="A28" s="19">
        <v>2010</v>
      </c>
      <c r="B28" s="22" t="s">
        <v>54</v>
      </c>
      <c r="C28" s="23">
        <v>76294.453</v>
      </c>
      <c r="D28" s="23">
        <v>79687.801</v>
      </c>
      <c r="E28" s="23">
        <v>91311.721</v>
      </c>
      <c r="F28" s="23">
        <v>99027.199</v>
      </c>
      <c r="G28" s="23">
        <v>85357.781</v>
      </c>
      <c r="H28" s="23">
        <v>99752.11</v>
      </c>
      <c r="I28" s="23">
        <v>129508.009</v>
      </c>
      <c r="J28" s="23">
        <v>115701.632</v>
      </c>
      <c r="K28" s="23">
        <v>113068.053</v>
      </c>
      <c r="L28" s="23">
        <v>143283.121</v>
      </c>
      <c r="M28" s="23">
        <v>109337.777</v>
      </c>
      <c r="N28" s="23">
        <v>185502.627</v>
      </c>
      <c r="O28" s="163">
        <f t="shared" si="0"/>
        <v>1327832.2840000002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101715.366</v>
      </c>
      <c r="E29" s="23">
        <v>112342.697</v>
      </c>
      <c r="F29" s="23">
        <v>113094.338</v>
      </c>
      <c r="G29" s="23">
        <v>112835.894</v>
      </c>
      <c r="H29" s="23">
        <v>132634.078</v>
      </c>
      <c r="I29" s="23">
        <v>153340.197</v>
      </c>
      <c r="J29" s="23">
        <v>152874.162</v>
      </c>
      <c r="K29" s="23">
        <v>107349.218</v>
      </c>
      <c r="L29" s="23">
        <v>139504.878</v>
      </c>
      <c r="M29" s="23">
        <v>100961.478</v>
      </c>
      <c r="N29" s="23">
        <v>124515.956</v>
      </c>
      <c r="O29" s="163">
        <f t="shared" si="0"/>
        <v>1440410.6560000002</v>
      </c>
    </row>
    <row r="30" spans="1:15" s="53" customFormat="1" ht="15">
      <c r="A30" s="19">
        <v>2010</v>
      </c>
      <c r="B30" s="22" t="s">
        <v>55</v>
      </c>
      <c r="C30" s="23">
        <v>77658.46</v>
      </c>
      <c r="D30" s="23">
        <v>80591.973</v>
      </c>
      <c r="E30" s="23">
        <v>101549.222</v>
      </c>
      <c r="F30" s="23">
        <v>100310.512</v>
      </c>
      <c r="G30" s="23">
        <v>95763.595</v>
      </c>
      <c r="H30" s="23">
        <v>96784.11</v>
      </c>
      <c r="I30" s="23">
        <v>103999.786</v>
      </c>
      <c r="J30" s="23">
        <v>111880.659</v>
      </c>
      <c r="K30" s="23">
        <v>103277.471</v>
      </c>
      <c r="L30" s="23">
        <v>139842.769</v>
      </c>
      <c r="M30" s="23">
        <v>129963.039</v>
      </c>
      <c r="N30" s="23">
        <v>143417.707</v>
      </c>
      <c r="O30" s="163">
        <f t="shared" si="0"/>
        <v>1285039.3029999998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105020.95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134061.471</v>
      </c>
      <c r="J31" s="23">
        <v>145109.375</v>
      </c>
      <c r="K31" s="23">
        <v>135958.973</v>
      </c>
      <c r="L31" s="23">
        <v>169857.877</v>
      </c>
      <c r="M31" s="23">
        <v>152860.594</v>
      </c>
      <c r="N31" s="23">
        <v>163919.224</v>
      </c>
      <c r="O31" s="163">
        <f t="shared" si="0"/>
        <v>1629537.368</v>
      </c>
    </row>
    <row r="32" spans="1:15" ht="15">
      <c r="A32" s="19">
        <v>2010</v>
      </c>
      <c r="B32" s="22" t="s">
        <v>82</v>
      </c>
      <c r="C32" s="24">
        <v>838323.169</v>
      </c>
      <c r="D32" s="24">
        <v>835807.945</v>
      </c>
      <c r="E32" s="24">
        <v>1023352.607</v>
      </c>
      <c r="F32" s="24">
        <v>1074345.464</v>
      </c>
      <c r="G32" s="24">
        <v>1038183.627</v>
      </c>
      <c r="H32" s="24">
        <v>1044407.856</v>
      </c>
      <c r="I32" s="24">
        <v>1084842.543</v>
      </c>
      <c r="J32" s="24">
        <v>1078546.328</v>
      </c>
      <c r="K32" s="24">
        <v>964011.449</v>
      </c>
      <c r="L32" s="24">
        <v>1144647.262</v>
      </c>
      <c r="M32" s="24">
        <v>1148948.421</v>
      </c>
      <c r="N32" s="24">
        <v>1403474.997</v>
      </c>
      <c r="O32" s="163">
        <f t="shared" si="0"/>
        <v>12678891.667999998</v>
      </c>
    </row>
    <row r="33" spans="1:15" ht="15">
      <c r="A33" s="52">
        <v>2011</v>
      </c>
      <c r="B33" s="22" t="s">
        <v>82</v>
      </c>
      <c r="C33" s="24">
        <v>1214729.394</v>
      </c>
      <c r="D33" s="24">
        <v>1184871.664</v>
      </c>
      <c r="E33" s="24">
        <v>1351134.825</v>
      </c>
      <c r="F33" s="24">
        <v>1609806.846</v>
      </c>
      <c r="G33" s="24">
        <v>1425821.271</v>
      </c>
      <c r="H33" s="24">
        <v>1434004.309</v>
      </c>
      <c r="I33" s="24">
        <v>1351676.464</v>
      </c>
      <c r="J33" s="24">
        <v>1497277.174</v>
      </c>
      <c r="K33" s="24">
        <v>1265858.415</v>
      </c>
      <c r="L33" s="24">
        <v>1396838.264</v>
      </c>
      <c r="M33" s="24">
        <v>1213242.451</v>
      </c>
      <c r="N33" s="24">
        <v>1402066.524</v>
      </c>
      <c r="O33" s="163">
        <f t="shared" si="0"/>
        <v>16347327.601</v>
      </c>
    </row>
    <row r="34" spans="1:15" ht="15">
      <c r="A34" s="19">
        <v>2010</v>
      </c>
      <c r="B34" s="22" t="s">
        <v>56</v>
      </c>
      <c r="C34" s="23">
        <v>1159624.754</v>
      </c>
      <c r="D34" s="23">
        <v>1139649.192</v>
      </c>
      <c r="E34" s="23">
        <v>1234473.178</v>
      </c>
      <c r="F34" s="23">
        <v>1195315.427</v>
      </c>
      <c r="G34" s="23">
        <v>1053773.907</v>
      </c>
      <c r="H34" s="23">
        <v>1165044.992</v>
      </c>
      <c r="I34" s="23">
        <v>1370852.98</v>
      </c>
      <c r="J34" s="23">
        <v>1169144.341</v>
      </c>
      <c r="K34" s="23">
        <v>1132742.588</v>
      </c>
      <c r="L34" s="23">
        <v>1355962.577</v>
      </c>
      <c r="M34" s="23">
        <v>1187585.485</v>
      </c>
      <c r="N34" s="23">
        <v>1458421.209</v>
      </c>
      <c r="O34" s="163">
        <f t="shared" si="0"/>
        <v>14622590.629999999</v>
      </c>
    </row>
    <row r="35" spans="1:15" ht="15">
      <c r="A35" s="52">
        <v>2011</v>
      </c>
      <c r="B35" s="22" t="s">
        <v>56</v>
      </c>
      <c r="C35" s="23">
        <v>1297742.821</v>
      </c>
      <c r="D35" s="23">
        <v>1289262.31</v>
      </c>
      <c r="E35" s="23">
        <v>1414136.266</v>
      </c>
      <c r="F35" s="23">
        <v>1393271.892</v>
      </c>
      <c r="G35" s="23">
        <v>1288396.155</v>
      </c>
      <c r="H35" s="23">
        <v>1472170.834</v>
      </c>
      <c r="I35" s="23">
        <v>1612885.909</v>
      </c>
      <c r="J35" s="23">
        <v>1498675.48</v>
      </c>
      <c r="K35" s="23">
        <v>1105865.57</v>
      </c>
      <c r="L35" s="23">
        <v>1316478.382</v>
      </c>
      <c r="M35" s="23">
        <v>1156544.593</v>
      </c>
      <c r="N35" s="23">
        <v>1341076.275</v>
      </c>
      <c r="O35" s="163">
        <f t="shared" si="0"/>
        <v>16186506.487</v>
      </c>
    </row>
    <row r="36" spans="1:15" ht="15">
      <c r="A36" s="19">
        <v>2010</v>
      </c>
      <c r="B36" s="22" t="s">
        <v>121</v>
      </c>
      <c r="C36" s="23">
        <v>1389794.315</v>
      </c>
      <c r="D36" s="23">
        <v>1434975.299</v>
      </c>
      <c r="E36" s="23">
        <v>1694468.814</v>
      </c>
      <c r="F36" s="23">
        <v>1411059.455</v>
      </c>
      <c r="G36" s="23">
        <v>1407227.132</v>
      </c>
      <c r="H36" s="23">
        <v>1424102.733</v>
      </c>
      <c r="I36" s="23">
        <v>1383600.506</v>
      </c>
      <c r="J36" s="23">
        <v>1016143.817</v>
      </c>
      <c r="K36" s="23">
        <v>1482827.764</v>
      </c>
      <c r="L36" s="23">
        <v>1693291.367</v>
      </c>
      <c r="M36" s="23">
        <v>1325337.897</v>
      </c>
      <c r="N36" s="23">
        <v>1712674.842</v>
      </c>
      <c r="O36" s="163">
        <f t="shared" si="0"/>
        <v>17375503.941</v>
      </c>
    </row>
    <row r="37" spans="1:15" ht="15">
      <c r="A37" s="52">
        <v>2011</v>
      </c>
      <c r="B37" s="22" t="s">
        <v>121</v>
      </c>
      <c r="C37" s="23">
        <v>1488675.775</v>
      </c>
      <c r="D37" s="23">
        <v>1633115.882</v>
      </c>
      <c r="E37" s="23">
        <v>1953078.311</v>
      </c>
      <c r="F37" s="23">
        <v>1788989.108</v>
      </c>
      <c r="G37" s="23">
        <v>1675082.812</v>
      </c>
      <c r="H37" s="23">
        <v>1794287.245</v>
      </c>
      <c r="I37" s="23">
        <v>1907409.383</v>
      </c>
      <c r="J37" s="23">
        <v>1316274.943</v>
      </c>
      <c r="K37" s="23">
        <v>1660411.497</v>
      </c>
      <c r="L37" s="23">
        <v>1794399.301</v>
      </c>
      <c r="M37" s="23">
        <v>1622720.139</v>
      </c>
      <c r="N37" s="23">
        <v>1766331.711</v>
      </c>
      <c r="O37" s="163">
        <f t="shared" si="0"/>
        <v>20400776.106999997</v>
      </c>
    </row>
    <row r="38" spans="1:15" ht="15">
      <c r="A38" s="19">
        <v>2010</v>
      </c>
      <c r="B38" s="22" t="s">
        <v>124</v>
      </c>
      <c r="C38" s="23">
        <v>44047.638</v>
      </c>
      <c r="D38" s="23">
        <v>74780.644</v>
      </c>
      <c r="E38" s="23">
        <v>104030.47</v>
      </c>
      <c r="F38" s="23">
        <v>81679.7</v>
      </c>
      <c r="G38" s="23">
        <v>166729.998</v>
      </c>
      <c r="H38" s="23">
        <v>188271.483</v>
      </c>
      <c r="I38" s="23">
        <v>175466.007</v>
      </c>
      <c r="J38" s="23">
        <v>71246.692</v>
      </c>
      <c r="K38" s="23">
        <v>35169.918</v>
      </c>
      <c r="L38" s="23">
        <v>70373.629</v>
      </c>
      <c r="M38" s="23">
        <v>76104.185</v>
      </c>
      <c r="N38" s="23">
        <v>50719.865</v>
      </c>
      <c r="O38" s="163">
        <f aca="true" t="shared" si="1" ref="O38:O57">SUM(C38:N38)</f>
        <v>1138620.2289999998</v>
      </c>
    </row>
    <row r="39" spans="1:15" ht="15">
      <c r="A39" s="52">
        <v>2011</v>
      </c>
      <c r="B39" s="22" t="s">
        <v>124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123561.78</v>
      </c>
      <c r="I39" s="23">
        <v>233418.632</v>
      </c>
      <c r="J39" s="23">
        <v>60631.329</v>
      </c>
      <c r="K39" s="23">
        <v>82931.339</v>
      </c>
      <c r="L39" s="23">
        <v>82872.814</v>
      </c>
      <c r="M39" s="23">
        <v>36214.662</v>
      </c>
      <c r="N39" s="23">
        <v>78681.887</v>
      </c>
      <c r="O39" s="163">
        <f t="shared" si="1"/>
        <v>1331025.439</v>
      </c>
    </row>
    <row r="40" spans="1:15" ht="15">
      <c r="A40" s="19">
        <v>2010</v>
      </c>
      <c r="B40" s="22" t="s">
        <v>114</v>
      </c>
      <c r="C40" s="23">
        <v>623337.52</v>
      </c>
      <c r="D40" s="23">
        <v>708911.818</v>
      </c>
      <c r="E40" s="23">
        <v>798119.61</v>
      </c>
      <c r="F40" s="23">
        <v>820982.195</v>
      </c>
      <c r="G40" s="23">
        <v>773784.687</v>
      </c>
      <c r="H40" s="23">
        <v>793718.061</v>
      </c>
      <c r="I40" s="23">
        <v>732147.794</v>
      </c>
      <c r="J40" s="23">
        <v>736055.838</v>
      </c>
      <c r="K40" s="23">
        <v>812235.484</v>
      </c>
      <c r="L40" s="23">
        <v>943637.965</v>
      </c>
      <c r="M40" s="23">
        <v>911985.5</v>
      </c>
      <c r="N40" s="23">
        <v>954467.669</v>
      </c>
      <c r="O40" s="163">
        <f t="shared" si="1"/>
        <v>9609384.140999999</v>
      </c>
    </row>
    <row r="41" spans="1:15" ht="15">
      <c r="A41" s="52">
        <v>2011</v>
      </c>
      <c r="B41" s="22" t="s">
        <v>114</v>
      </c>
      <c r="C41" s="23">
        <v>714992.828</v>
      </c>
      <c r="D41" s="23">
        <v>739995.799</v>
      </c>
      <c r="E41" s="23">
        <v>914873.752</v>
      </c>
      <c r="F41" s="23">
        <v>862624.911</v>
      </c>
      <c r="G41" s="23">
        <v>842012.663</v>
      </c>
      <c r="H41" s="23">
        <v>851504.171</v>
      </c>
      <c r="I41" s="23">
        <v>823934.306</v>
      </c>
      <c r="J41" s="23">
        <v>960734.856</v>
      </c>
      <c r="K41" s="23">
        <v>946301.306</v>
      </c>
      <c r="L41" s="23">
        <v>1005135.95</v>
      </c>
      <c r="M41" s="23">
        <v>984923.42</v>
      </c>
      <c r="N41" s="23">
        <v>1070501.892</v>
      </c>
      <c r="O41" s="163">
        <f t="shared" si="1"/>
        <v>10717535.853999998</v>
      </c>
    </row>
    <row r="42" spans="1:15" ht="15">
      <c r="A42" s="19">
        <v>2010</v>
      </c>
      <c r="B42" s="22" t="s">
        <v>57</v>
      </c>
      <c r="C42" s="23">
        <v>398907.543</v>
      </c>
      <c r="D42" s="23">
        <v>472488.268</v>
      </c>
      <c r="E42" s="23">
        <v>516845.558</v>
      </c>
      <c r="F42" s="23">
        <v>552336.517</v>
      </c>
      <c r="G42" s="23">
        <v>534650.816</v>
      </c>
      <c r="H42" s="23">
        <v>545001.334</v>
      </c>
      <c r="I42" s="23">
        <v>530300.675</v>
      </c>
      <c r="J42" s="23">
        <v>496324.08</v>
      </c>
      <c r="K42" s="23">
        <v>500022.903</v>
      </c>
      <c r="L42" s="23">
        <v>599071.434</v>
      </c>
      <c r="M42" s="23">
        <v>500276.328</v>
      </c>
      <c r="N42" s="23">
        <v>684996.85</v>
      </c>
      <c r="O42" s="163">
        <f t="shared" si="1"/>
        <v>6331222.306</v>
      </c>
    </row>
    <row r="43" spans="1:15" ht="15">
      <c r="A43" s="52">
        <v>2011</v>
      </c>
      <c r="B43" s="22" t="s">
        <v>57</v>
      </c>
      <c r="C43" s="23">
        <v>542725.734</v>
      </c>
      <c r="D43" s="23">
        <v>569333.092</v>
      </c>
      <c r="E43" s="23">
        <v>711263.674</v>
      </c>
      <c r="F43" s="23">
        <v>708692.98</v>
      </c>
      <c r="G43" s="23">
        <v>713393.285</v>
      </c>
      <c r="H43" s="23">
        <v>758239.086</v>
      </c>
      <c r="I43" s="23">
        <v>712837.109</v>
      </c>
      <c r="J43" s="23">
        <v>738850.266</v>
      </c>
      <c r="K43" s="23">
        <v>646112.757</v>
      </c>
      <c r="L43" s="23">
        <v>752569.271</v>
      </c>
      <c r="M43" s="23">
        <v>679838.857</v>
      </c>
      <c r="N43" s="23">
        <v>865652.255</v>
      </c>
      <c r="O43" s="163">
        <f t="shared" si="1"/>
        <v>8399508.366</v>
      </c>
    </row>
    <row r="44" spans="1:15" ht="15">
      <c r="A44" s="19">
        <v>2010</v>
      </c>
      <c r="B44" s="22" t="s">
        <v>83</v>
      </c>
      <c r="C44" s="23">
        <v>391412.814</v>
      </c>
      <c r="D44" s="23">
        <v>441164.545</v>
      </c>
      <c r="E44" s="23">
        <v>491933.763</v>
      </c>
      <c r="F44" s="23">
        <v>490574.499</v>
      </c>
      <c r="G44" s="23">
        <v>440666.591</v>
      </c>
      <c r="H44" s="23">
        <v>472668.322</v>
      </c>
      <c r="I44" s="23">
        <v>498543.985</v>
      </c>
      <c r="J44" s="23">
        <v>467494.515</v>
      </c>
      <c r="K44" s="23">
        <v>482259.939</v>
      </c>
      <c r="L44" s="23">
        <v>551006.12</v>
      </c>
      <c r="M44" s="23">
        <v>499663.004</v>
      </c>
      <c r="N44" s="23">
        <v>571398.446</v>
      </c>
      <c r="O44" s="163">
        <f t="shared" si="1"/>
        <v>5798786.543</v>
      </c>
    </row>
    <row r="45" spans="1:15" ht="15">
      <c r="A45" s="52">
        <v>2011</v>
      </c>
      <c r="B45" s="22" t="s">
        <v>83</v>
      </c>
      <c r="C45" s="23">
        <v>506582.543</v>
      </c>
      <c r="D45" s="23">
        <v>540577.834</v>
      </c>
      <c r="E45" s="23">
        <v>607765.651</v>
      </c>
      <c r="F45" s="23">
        <v>611352.122</v>
      </c>
      <c r="G45" s="23">
        <v>591571.465</v>
      </c>
      <c r="H45" s="23">
        <v>618819.365</v>
      </c>
      <c r="I45" s="23">
        <v>579524.703</v>
      </c>
      <c r="J45" s="23">
        <v>625344.634</v>
      </c>
      <c r="K45" s="23">
        <v>584243.7</v>
      </c>
      <c r="L45" s="23">
        <v>597819.82</v>
      </c>
      <c r="M45" s="23">
        <v>555160.568</v>
      </c>
      <c r="N45" s="23">
        <v>590532.173</v>
      </c>
      <c r="O45" s="163">
        <f t="shared" si="1"/>
        <v>7009294.578</v>
      </c>
    </row>
    <row r="46" spans="1:15" ht="15">
      <c r="A46" s="19">
        <v>2010</v>
      </c>
      <c r="B46" s="22" t="s">
        <v>144</v>
      </c>
      <c r="C46" s="23">
        <v>681444.17</v>
      </c>
      <c r="D46" s="23">
        <v>800523.967</v>
      </c>
      <c r="E46" s="23">
        <v>1045324.853</v>
      </c>
      <c r="F46" s="23">
        <v>1077419.267</v>
      </c>
      <c r="G46" s="23">
        <v>1176446.678</v>
      </c>
      <c r="H46" s="23">
        <v>1060955.898</v>
      </c>
      <c r="I46" s="23">
        <v>1017603.429</v>
      </c>
      <c r="J46" s="23">
        <v>950308.322</v>
      </c>
      <c r="K46" s="23">
        <v>1080726.009</v>
      </c>
      <c r="L46" s="23">
        <v>1174019.255</v>
      </c>
      <c r="M46" s="23">
        <v>955792.453</v>
      </c>
      <c r="N46" s="23">
        <v>1271289.8</v>
      </c>
      <c r="O46" s="163">
        <f t="shared" si="1"/>
        <v>12291854.101000002</v>
      </c>
    </row>
    <row r="47" spans="1:15" ht="15">
      <c r="A47" s="52">
        <v>2011</v>
      </c>
      <c r="B47" s="22" t="s">
        <v>144</v>
      </c>
      <c r="C47" s="23">
        <v>973872.961</v>
      </c>
      <c r="D47" s="23">
        <v>1289780.825</v>
      </c>
      <c r="E47" s="23">
        <v>1385822.815</v>
      </c>
      <c r="F47" s="23">
        <v>1459515.939</v>
      </c>
      <c r="G47" s="23">
        <v>1334958.27</v>
      </c>
      <c r="H47" s="23">
        <v>1303303.46</v>
      </c>
      <c r="I47" s="23">
        <v>1240492.275</v>
      </c>
      <c r="J47" s="23">
        <v>1229825.826</v>
      </c>
      <c r="K47" s="23">
        <v>1274522.158</v>
      </c>
      <c r="L47" s="23">
        <v>1316161.095</v>
      </c>
      <c r="M47" s="23">
        <v>1124555.01</v>
      </c>
      <c r="N47" s="23">
        <v>1420804.815</v>
      </c>
      <c r="O47" s="163">
        <f t="shared" si="1"/>
        <v>15353615.449</v>
      </c>
    </row>
    <row r="48" spans="1:15" ht="15">
      <c r="A48" s="19">
        <v>2010</v>
      </c>
      <c r="B48" s="22" t="s">
        <v>157</v>
      </c>
      <c r="C48" s="23">
        <v>233587.616</v>
      </c>
      <c r="D48" s="23">
        <v>239562.496</v>
      </c>
      <c r="E48" s="23">
        <v>301053.451</v>
      </c>
      <c r="F48" s="23">
        <v>290011.404</v>
      </c>
      <c r="G48" s="23">
        <v>268788.18</v>
      </c>
      <c r="H48" s="23">
        <v>263920.047</v>
      </c>
      <c r="I48" s="23">
        <v>278093.319</v>
      </c>
      <c r="J48" s="23">
        <v>259445.216</v>
      </c>
      <c r="K48" s="23">
        <v>254102.426</v>
      </c>
      <c r="L48" s="23">
        <v>294943.269</v>
      </c>
      <c r="M48" s="23">
        <v>244054.44</v>
      </c>
      <c r="N48" s="23">
        <v>285305.468</v>
      </c>
      <c r="O48" s="163">
        <f t="shared" si="1"/>
        <v>3212867.332</v>
      </c>
    </row>
    <row r="49" spans="1:15" ht="15">
      <c r="A49" s="52">
        <v>2011</v>
      </c>
      <c r="B49" s="22" t="s">
        <v>157</v>
      </c>
      <c r="C49" s="23">
        <v>227620.404</v>
      </c>
      <c r="D49" s="23">
        <v>230300.549</v>
      </c>
      <c r="E49" s="23">
        <v>278181.986</v>
      </c>
      <c r="F49" s="23">
        <v>284954.249</v>
      </c>
      <c r="G49" s="23">
        <v>296178.189</v>
      </c>
      <c r="H49" s="23">
        <v>279046.216</v>
      </c>
      <c r="I49" s="23">
        <v>282160.358</v>
      </c>
      <c r="J49" s="23">
        <v>299244.109</v>
      </c>
      <c r="K49" s="23">
        <v>277304.057</v>
      </c>
      <c r="L49" s="23">
        <v>277817.444</v>
      </c>
      <c r="M49" s="23">
        <v>235085.38</v>
      </c>
      <c r="N49" s="23">
        <v>252613.82</v>
      </c>
      <c r="O49" s="163">
        <f t="shared" si="1"/>
        <v>3220506.761</v>
      </c>
    </row>
    <row r="50" spans="1:15" ht="15">
      <c r="A50" s="19">
        <v>2010</v>
      </c>
      <c r="B50" s="22" t="s">
        <v>156</v>
      </c>
      <c r="C50" s="23">
        <v>66010.629</v>
      </c>
      <c r="D50" s="23">
        <v>77287.48</v>
      </c>
      <c r="E50" s="23">
        <v>116748.16</v>
      </c>
      <c r="F50" s="23">
        <v>112972.243</v>
      </c>
      <c r="G50" s="23">
        <v>90995.168</v>
      </c>
      <c r="H50" s="23">
        <v>85998.096</v>
      </c>
      <c r="I50" s="23">
        <v>90912.676</v>
      </c>
      <c r="J50" s="23">
        <v>89719.255</v>
      </c>
      <c r="K50" s="23">
        <v>94388.64</v>
      </c>
      <c r="L50" s="23">
        <v>126591.613</v>
      </c>
      <c r="M50" s="23">
        <v>132044.75</v>
      </c>
      <c r="N50" s="23">
        <v>117581.215</v>
      </c>
      <c r="O50" s="163">
        <f t="shared" si="1"/>
        <v>1201249.925</v>
      </c>
    </row>
    <row r="51" spans="1:15" ht="15">
      <c r="A51" s="52">
        <v>2011</v>
      </c>
      <c r="B51" s="22" t="s">
        <v>156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116297.545</v>
      </c>
      <c r="I51" s="23">
        <v>113757.083</v>
      </c>
      <c r="J51" s="23">
        <v>106964.639</v>
      </c>
      <c r="K51" s="23">
        <v>116599.338</v>
      </c>
      <c r="L51" s="23">
        <v>173818.709</v>
      </c>
      <c r="M51" s="23">
        <v>149331.998</v>
      </c>
      <c r="N51" s="23">
        <v>116344.765</v>
      </c>
      <c r="O51" s="163">
        <f t="shared" si="1"/>
        <v>1474587.4589999998</v>
      </c>
    </row>
    <row r="52" spans="1:15" ht="15">
      <c r="A52" s="19">
        <v>2010</v>
      </c>
      <c r="B52" s="22" t="s">
        <v>58</v>
      </c>
      <c r="C52" s="23">
        <v>4924.49</v>
      </c>
      <c r="D52" s="23">
        <v>4069.801</v>
      </c>
      <c r="E52" s="23">
        <v>6757.057</v>
      </c>
      <c r="F52" s="23">
        <v>7369.645</v>
      </c>
      <c r="G52" s="23">
        <v>5753.308</v>
      </c>
      <c r="H52" s="23">
        <v>5564.643</v>
      </c>
      <c r="I52" s="23">
        <v>6366.342</v>
      </c>
      <c r="J52" s="23">
        <v>4276.358</v>
      </c>
      <c r="K52" s="23">
        <v>2575.129</v>
      </c>
      <c r="L52" s="23">
        <v>4061.915</v>
      </c>
      <c r="M52" s="23">
        <v>3837.847</v>
      </c>
      <c r="N52" s="23">
        <v>4375.393</v>
      </c>
      <c r="O52" s="163">
        <f t="shared" si="1"/>
        <v>59931.928</v>
      </c>
    </row>
    <row r="53" spans="1:15" ht="15">
      <c r="A53" s="52">
        <v>2011</v>
      </c>
      <c r="B53" s="22" t="s">
        <v>58</v>
      </c>
      <c r="C53" s="23">
        <v>4509.566</v>
      </c>
      <c r="D53" s="23">
        <v>6953.794</v>
      </c>
      <c r="E53" s="23">
        <v>8597.101</v>
      </c>
      <c r="F53" s="23">
        <v>7872.782</v>
      </c>
      <c r="G53" s="23">
        <v>8872.295</v>
      </c>
      <c r="H53" s="23">
        <v>7356.808</v>
      </c>
      <c r="I53" s="23">
        <v>5031.243</v>
      </c>
      <c r="J53" s="23">
        <v>5159.308</v>
      </c>
      <c r="K53" s="23">
        <v>4077.256</v>
      </c>
      <c r="L53" s="23">
        <v>5008.182</v>
      </c>
      <c r="M53" s="23">
        <v>4785.546</v>
      </c>
      <c r="N53" s="23">
        <v>5362.835</v>
      </c>
      <c r="O53" s="163">
        <f t="shared" si="1"/>
        <v>73586.716</v>
      </c>
    </row>
    <row r="54" spans="1:15" ht="15">
      <c r="A54" s="19">
        <v>2010</v>
      </c>
      <c r="B54" s="20" t="s">
        <v>17</v>
      </c>
      <c r="C54" s="21">
        <v>270354.971</v>
      </c>
      <c r="D54" s="21">
        <v>202701.424</v>
      </c>
      <c r="E54" s="21">
        <v>242128.834</v>
      </c>
      <c r="F54" s="21">
        <v>342330.512</v>
      </c>
      <c r="G54" s="21">
        <v>337652.945</v>
      </c>
      <c r="H54" s="21">
        <v>343878.16</v>
      </c>
      <c r="I54" s="21">
        <v>339580.896</v>
      </c>
      <c r="J54" s="21">
        <v>326843.058</v>
      </c>
      <c r="K54" s="21">
        <v>289418.693</v>
      </c>
      <c r="L54" s="21">
        <v>358937.926</v>
      </c>
      <c r="M54" s="21">
        <v>260347.124</v>
      </c>
      <c r="N54" s="21">
        <v>343256.05</v>
      </c>
      <c r="O54" s="163">
        <f t="shared" si="1"/>
        <v>3657430.5929999994</v>
      </c>
    </row>
    <row r="55" spans="1:15" ht="15">
      <c r="A55" s="52">
        <v>2011</v>
      </c>
      <c r="B55" s="20" t="s">
        <v>17</v>
      </c>
      <c r="C55" s="21">
        <v>295362.795</v>
      </c>
      <c r="D55" s="21">
        <v>247055.952</v>
      </c>
      <c r="E55" s="21">
        <v>281636.656</v>
      </c>
      <c r="F55" s="21">
        <v>326660.522</v>
      </c>
      <c r="G55" s="21">
        <v>322228.675</v>
      </c>
      <c r="H55" s="21">
        <v>369518.546</v>
      </c>
      <c r="I55" s="21">
        <v>354183.094</v>
      </c>
      <c r="J55" s="21">
        <v>351392.926</v>
      </c>
      <c r="K55" s="21">
        <v>321874.477</v>
      </c>
      <c r="L55" s="21">
        <v>335241.055</v>
      </c>
      <c r="M55" s="21">
        <v>325987.648</v>
      </c>
      <c r="N55" s="21">
        <v>345240.523</v>
      </c>
      <c r="O55" s="163">
        <f t="shared" si="1"/>
        <v>3876382.869</v>
      </c>
    </row>
    <row r="56" spans="1:15" ht="15">
      <c r="A56" s="19">
        <v>2010</v>
      </c>
      <c r="B56" s="22" t="s">
        <v>59</v>
      </c>
      <c r="C56" s="23">
        <v>270354.971</v>
      </c>
      <c r="D56" s="23">
        <v>202701.424</v>
      </c>
      <c r="E56" s="23">
        <v>242128.834</v>
      </c>
      <c r="F56" s="23">
        <v>342330.512</v>
      </c>
      <c r="G56" s="23">
        <v>337652.945</v>
      </c>
      <c r="H56" s="23">
        <v>343878.16</v>
      </c>
      <c r="I56" s="23">
        <v>339580.896</v>
      </c>
      <c r="J56" s="23">
        <v>326843.058</v>
      </c>
      <c r="K56" s="23">
        <v>289418.693</v>
      </c>
      <c r="L56" s="23">
        <v>358937.926</v>
      </c>
      <c r="M56" s="23">
        <v>260347.124</v>
      </c>
      <c r="N56" s="23">
        <v>343256.05</v>
      </c>
      <c r="O56" s="163">
        <f t="shared" si="1"/>
        <v>3657430.5929999994</v>
      </c>
    </row>
    <row r="57" spans="1:15" ht="15.75" thickBot="1">
      <c r="A57" s="52">
        <v>2011</v>
      </c>
      <c r="B57" s="22" t="s">
        <v>59</v>
      </c>
      <c r="C57" s="23">
        <v>295362.795</v>
      </c>
      <c r="D57" s="23">
        <v>247055.952</v>
      </c>
      <c r="E57" s="23">
        <v>281636.656</v>
      </c>
      <c r="F57" s="23">
        <v>326660.522</v>
      </c>
      <c r="G57" s="23">
        <v>322228.675</v>
      </c>
      <c r="H57" s="23">
        <v>369518.546</v>
      </c>
      <c r="I57" s="23">
        <v>354183.094</v>
      </c>
      <c r="J57" s="23">
        <v>351392.926</v>
      </c>
      <c r="K57" s="23">
        <v>321874.477</v>
      </c>
      <c r="L57" s="23">
        <v>335241.055</v>
      </c>
      <c r="M57" s="23">
        <v>325987.648</v>
      </c>
      <c r="N57" s="23">
        <v>345240.523</v>
      </c>
      <c r="O57" s="163">
        <f t="shared" si="1"/>
        <v>3876382.869</v>
      </c>
    </row>
    <row r="58" spans="1:15" s="160" customFormat="1" ht="15" customHeight="1" thickBot="1">
      <c r="A58" s="156">
        <v>2002</v>
      </c>
      <c r="B58" s="157" t="s">
        <v>18</v>
      </c>
      <c r="C58" s="158">
        <v>2607319.6610000003</v>
      </c>
      <c r="D58" s="158">
        <v>2383772.9540000013</v>
      </c>
      <c r="E58" s="158">
        <v>2918943.521000001</v>
      </c>
      <c r="F58" s="158">
        <v>2742857.9220000007</v>
      </c>
      <c r="G58" s="158">
        <v>3000325.242999999</v>
      </c>
      <c r="H58" s="158">
        <v>2770693.8810000005</v>
      </c>
      <c r="I58" s="158">
        <v>3103851.862000001</v>
      </c>
      <c r="J58" s="158">
        <v>2975888.974000001</v>
      </c>
      <c r="K58" s="158">
        <v>3218206.861000001</v>
      </c>
      <c r="L58" s="158">
        <v>3501128.02</v>
      </c>
      <c r="M58" s="158">
        <v>3593604.8959999993</v>
      </c>
      <c r="N58" s="158">
        <v>3242495.233999999</v>
      </c>
      <c r="O58" s="159">
        <f aca="true" t="shared" si="2" ref="O58:O65">SUM(C58:N58)</f>
        <v>36059089.029</v>
      </c>
    </row>
    <row r="59" spans="1:15" s="160" customFormat="1" ht="15" customHeight="1" thickBot="1">
      <c r="A59" s="156">
        <v>2003</v>
      </c>
      <c r="B59" s="157" t="s">
        <v>18</v>
      </c>
      <c r="C59" s="158">
        <v>3533705.5820000004</v>
      </c>
      <c r="D59" s="158">
        <v>2923460.39</v>
      </c>
      <c r="E59" s="158">
        <v>3908255.9910000004</v>
      </c>
      <c r="F59" s="158">
        <v>3662183.449000002</v>
      </c>
      <c r="G59" s="158">
        <v>3860471.3</v>
      </c>
      <c r="H59" s="158">
        <v>3796113.5220000003</v>
      </c>
      <c r="I59" s="158">
        <v>4236114.264</v>
      </c>
      <c r="J59" s="158">
        <v>3828726.17</v>
      </c>
      <c r="K59" s="158">
        <v>4114677.5230000005</v>
      </c>
      <c r="L59" s="158">
        <v>4824388.259000002</v>
      </c>
      <c r="M59" s="158">
        <v>3969697.458000001</v>
      </c>
      <c r="N59" s="158">
        <v>4595042.393999998</v>
      </c>
      <c r="O59" s="159">
        <f t="shared" si="2"/>
        <v>47252836.302000016</v>
      </c>
    </row>
    <row r="60" spans="1:15" s="160" customFormat="1" ht="15" customHeight="1" thickBot="1">
      <c r="A60" s="156">
        <v>2004</v>
      </c>
      <c r="B60" s="157" t="s">
        <v>18</v>
      </c>
      <c r="C60" s="158">
        <v>4619660.84</v>
      </c>
      <c r="D60" s="158">
        <v>3664503.0430000005</v>
      </c>
      <c r="E60" s="158">
        <v>5218042.176999998</v>
      </c>
      <c r="F60" s="158">
        <v>5072462.993999997</v>
      </c>
      <c r="G60" s="158">
        <v>5170061.604999999</v>
      </c>
      <c r="H60" s="158">
        <v>5284383.285999999</v>
      </c>
      <c r="I60" s="158">
        <v>5632138.798</v>
      </c>
      <c r="J60" s="158">
        <v>4707491.283999999</v>
      </c>
      <c r="K60" s="158">
        <v>5656283.520999999</v>
      </c>
      <c r="L60" s="158">
        <v>5867342.121</v>
      </c>
      <c r="M60" s="158">
        <v>5733908.976</v>
      </c>
      <c r="N60" s="158">
        <v>6540874.174999999</v>
      </c>
      <c r="O60" s="159">
        <f t="shared" si="2"/>
        <v>63167152.81999999</v>
      </c>
    </row>
    <row r="61" spans="1:15" s="160" customFormat="1" ht="15" customHeight="1" thickBot="1">
      <c r="A61" s="156">
        <v>2005</v>
      </c>
      <c r="B61" s="157" t="s">
        <v>18</v>
      </c>
      <c r="C61" s="158">
        <v>4997279.724</v>
      </c>
      <c r="D61" s="158">
        <v>5651741.2519999975</v>
      </c>
      <c r="E61" s="158">
        <v>6591859.217999999</v>
      </c>
      <c r="F61" s="158">
        <v>6128131.877999999</v>
      </c>
      <c r="G61" s="158">
        <v>5977226.217</v>
      </c>
      <c r="H61" s="158">
        <v>6038534.367</v>
      </c>
      <c r="I61" s="158">
        <v>5763466.353000001</v>
      </c>
      <c r="J61" s="158">
        <v>5552867.211999998</v>
      </c>
      <c r="K61" s="158">
        <v>6814268.940999999</v>
      </c>
      <c r="L61" s="158">
        <v>6772178.569</v>
      </c>
      <c r="M61" s="158">
        <v>5942575.782000001</v>
      </c>
      <c r="N61" s="158">
        <v>7246278.630000002</v>
      </c>
      <c r="O61" s="159">
        <f t="shared" si="2"/>
        <v>73476408.14299999</v>
      </c>
    </row>
    <row r="62" spans="1:15" s="160" customFormat="1" ht="15" customHeight="1" thickBot="1">
      <c r="A62" s="156">
        <v>2006</v>
      </c>
      <c r="B62" s="157" t="s">
        <v>18</v>
      </c>
      <c r="C62" s="158">
        <v>5133048.880999998</v>
      </c>
      <c r="D62" s="158">
        <v>6058251.279</v>
      </c>
      <c r="E62" s="158">
        <v>7411101.658999997</v>
      </c>
      <c r="F62" s="158">
        <v>6456090.261000001</v>
      </c>
      <c r="G62" s="158">
        <v>7041543.246999999</v>
      </c>
      <c r="H62" s="158">
        <v>7815434.6219999995</v>
      </c>
      <c r="I62" s="158">
        <v>7067411.478999999</v>
      </c>
      <c r="J62" s="158">
        <v>6811202.410000001</v>
      </c>
      <c r="K62" s="158">
        <v>7606551.095</v>
      </c>
      <c r="L62" s="158">
        <v>6888812.549000001</v>
      </c>
      <c r="M62" s="158">
        <v>8641474.556000004</v>
      </c>
      <c r="N62" s="158">
        <v>8603753.479999999</v>
      </c>
      <c r="O62" s="159">
        <f t="shared" si="2"/>
        <v>85534675.518</v>
      </c>
    </row>
    <row r="63" spans="1:15" s="160" customFormat="1" ht="15" customHeight="1" thickBot="1">
      <c r="A63" s="156">
        <v>2007</v>
      </c>
      <c r="B63" s="157" t="s">
        <v>18</v>
      </c>
      <c r="C63" s="158">
        <v>6564559.7930000005</v>
      </c>
      <c r="D63" s="158">
        <v>7656951.608</v>
      </c>
      <c r="E63" s="158">
        <v>8957851.621000005</v>
      </c>
      <c r="F63" s="158">
        <v>8313312.004999998</v>
      </c>
      <c r="G63" s="158">
        <v>9147620.042000001</v>
      </c>
      <c r="H63" s="158">
        <v>8980247.437</v>
      </c>
      <c r="I63" s="158">
        <v>8937741.591000002</v>
      </c>
      <c r="J63" s="158">
        <v>8736689.092000002</v>
      </c>
      <c r="K63" s="158">
        <v>9038743.896</v>
      </c>
      <c r="L63" s="158">
        <v>9895216.622</v>
      </c>
      <c r="M63" s="158">
        <v>11318798.219999997</v>
      </c>
      <c r="N63" s="158">
        <v>9724017.977000004</v>
      </c>
      <c r="O63" s="159">
        <f t="shared" si="2"/>
        <v>107271749.904</v>
      </c>
    </row>
    <row r="64" spans="1:15" s="160" customFormat="1" ht="15" customHeight="1" thickBot="1">
      <c r="A64" s="156">
        <v>2008</v>
      </c>
      <c r="B64" s="157" t="s">
        <v>18</v>
      </c>
      <c r="C64" s="158">
        <v>10632207.041</v>
      </c>
      <c r="D64" s="158">
        <v>11077899.120000005</v>
      </c>
      <c r="E64" s="158">
        <v>11428587.234000001</v>
      </c>
      <c r="F64" s="158">
        <v>11363963.502999999</v>
      </c>
      <c r="G64" s="158">
        <v>12477968.7</v>
      </c>
      <c r="H64" s="158">
        <v>11770634.384000003</v>
      </c>
      <c r="I64" s="158">
        <v>12595426.862999996</v>
      </c>
      <c r="J64" s="158">
        <v>11046830.086</v>
      </c>
      <c r="K64" s="158">
        <v>12793148.033999996</v>
      </c>
      <c r="L64" s="158">
        <v>9722708.79</v>
      </c>
      <c r="M64" s="158">
        <v>9395872.897000004</v>
      </c>
      <c r="N64" s="158">
        <v>7721948.974000001</v>
      </c>
      <c r="O64" s="159">
        <f t="shared" si="2"/>
        <v>132027195.626</v>
      </c>
    </row>
    <row r="65" spans="1:15" s="160" customFormat="1" ht="15" customHeight="1" thickBot="1">
      <c r="A65" s="156">
        <v>2009</v>
      </c>
      <c r="B65" s="157" t="s">
        <v>18</v>
      </c>
      <c r="C65" s="158">
        <v>7884493.524000002</v>
      </c>
      <c r="D65" s="158">
        <v>8435115.834</v>
      </c>
      <c r="E65" s="158">
        <v>8155485.081</v>
      </c>
      <c r="F65" s="158">
        <v>7561696.282999998</v>
      </c>
      <c r="G65" s="158">
        <v>7346407.528000003</v>
      </c>
      <c r="H65" s="158">
        <v>8329692.782999998</v>
      </c>
      <c r="I65" s="158">
        <v>9055733.670999995</v>
      </c>
      <c r="J65" s="158">
        <v>7839908.841999998</v>
      </c>
      <c r="K65" s="158">
        <v>8480708.387</v>
      </c>
      <c r="L65" s="158">
        <v>10095768.030000005</v>
      </c>
      <c r="M65" s="158">
        <v>8903010.773</v>
      </c>
      <c r="N65" s="158">
        <v>10054591.867</v>
      </c>
      <c r="O65" s="159">
        <f t="shared" si="2"/>
        <v>102142612.603</v>
      </c>
    </row>
    <row r="66" spans="1:15" s="160" customFormat="1" ht="15" customHeight="1" thickBot="1">
      <c r="A66" s="156">
        <v>2010</v>
      </c>
      <c r="B66" s="157" t="s">
        <v>18</v>
      </c>
      <c r="C66" s="158">
        <v>7828748.057999998</v>
      </c>
      <c r="D66" s="158">
        <v>8263237.813999999</v>
      </c>
      <c r="E66" s="158">
        <v>9886488.171</v>
      </c>
      <c r="F66" s="158">
        <v>9396006.654000003</v>
      </c>
      <c r="G66" s="158">
        <v>9799958.117000002</v>
      </c>
      <c r="H66" s="158">
        <v>9542907.644000003</v>
      </c>
      <c r="I66" s="158">
        <v>9564682.545</v>
      </c>
      <c r="J66" s="158">
        <v>8523451.973000003</v>
      </c>
      <c r="K66" s="158">
        <v>8909230.521</v>
      </c>
      <c r="L66" s="158">
        <v>10963586.270000001</v>
      </c>
      <c r="M66" s="158">
        <v>9382369.718</v>
      </c>
      <c r="N66" s="158">
        <v>11822551.699000007</v>
      </c>
      <c r="O66" s="159">
        <f>SUM(C66:N66)</f>
        <v>113883219.18399999</v>
      </c>
    </row>
    <row r="67" spans="1:15" s="160" customFormat="1" ht="15" customHeight="1" thickBot="1">
      <c r="A67" s="156">
        <v>2011</v>
      </c>
      <c r="B67" s="157" t="s">
        <v>18</v>
      </c>
      <c r="C67" s="158">
        <v>9551754.969999999</v>
      </c>
      <c r="D67" s="158">
        <v>10059935.621999998</v>
      </c>
      <c r="E67" s="158">
        <v>11812419.204000002</v>
      </c>
      <c r="F67" s="158">
        <v>11869995.124000005</v>
      </c>
      <c r="G67" s="158">
        <v>10944776.078000002</v>
      </c>
      <c r="H67" s="158">
        <v>11353245.614999996</v>
      </c>
      <c r="I67" s="158">
        <v>11866463.684000002</v>
      </c>
      <c r="J67" s="158">
        <v>11250391.477999998</v>
      </c>
      <c r="K67" s="158">
        <v>10758756.372</v>
      </c>
      <c r="L67" s="158">
        <v>11920466.241</v>
      </c>
      <c r="M67" s="158">
        <v>11114008.689</v>
      </c>
      <c r="N67" s="166">
        <v>12069125.0994</v>
      </c>
      <c r="O67" s="159">
        <f>SUM(C67:N67)</f>
        <v>134571338.1764</v>
      </c>
    </row>
    <row r="69" ht="12.75">
      <c r="B69" s="165" t="s">
        <v>131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70" zoomScaleNormal="70" zoomScalePageLayoutView="0" workbookViewId="0" topLeftCell="A1">
      <selection activeCell="F7" sqref="F7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hidden="1" customWidth="1"/>
    <col min="12" max="13" width="13.421875" style="1" hidden="1" customWidth="1"/>
    <col min="14" max="16384" width="9.140625" style="1" customWidth="1"/>
  </cols>
  <sheetData>
    <row r="1" spans="2:6" ht="26.25">
      <c r="B1" s="72" t="s">
        <v>166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74" t="s">
        <v>112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6"/>
    </row>
    <row r="6" spans="1:13" ht="19.5" thickBot="1" thickTop="1">
      <c r="A6" s="40"/>
      <c r="B6" s="167" t="s">
        <v>30</v>
      </c>
      <c r="C6" s="168"/>
      <c r="D6" s="168"/>
      <c r="E6" s="170"/>
      <c r="F6" s="167" t="s">
        <v>164</v>
      </c>
      <c r="G6" s="168"/>
      <c r="H6" s="168"/>
      <c r="I6" s="169"/>
      <c r="J6" s="167" t="s">
        <v>116</v>
      </c>
      <c r="K6" s="168"/>
      <c r="L6" s="168"/>
      <c r="M6" s="170"/>
    </row>
    <row r="7" spans="1:13" ht="38.25" thickBot="1" thickTop="1">
      <c r="A7" s="41" t="s">
        <v>1</v>
      </c>
      <c r="B7" s="76">
        <v>2010</v>
      </c>
      <c r="C7" s="77">
        <v>2011</v>
      </c>
      <c r="D7" s="78" t="s">
        <v>138</v>
      </c>
      <c r="E7" s="79" t="s">
        <v>137</v>
      </c>
      <c r="F7" s="76">
        <v>2010</v>
      </c>
      <c r="G7" s="77">
        <v>2011</v>
      </c>
      <c r="H7" s="78" t="s">
        <v>138</v>
      </c>
      <c r="I7" s="79" t="s">
        <v>137</v>
      </c>
      <c r="J7" s="76" t="s">
        <v>111</v>
      </c>
      <c r="K7" s="77" t="s">
        <v>134</v>
      </c>
      <c r="L7" s="80" t="s">
        <v>135</v>
      </c>
      <c r="M7" s="79" t="s">
        <v>136</v>
      </c>
    </row>
    <row r="8" spans="1:13" ht="18" thickBot="1" thickTop="1">
      <c r="A8" s="57" t="s">
        <v>2</v>
      </c>
      <c r="B8" s="58">
        <f>'SEKTÖR (U S D)'!B8*1.5121</f>
        <v>2588934.564989147</v>
      </c>
      <c r="C8" s="58">
        <f>'SEKTÖR (U S D)'!C8*1.8589</f>
        <v>3481027.851698116</v>
      </c>
      <c r="D8" s="147">
        <f aca="true" t="shared" si="0" ref="D8:D41">(C8-B8)/B8*100</f>
        <v>34.45793102587392</v>
      </c>
      <c r="E8" s="147">
        <f aca="true" t="shared" si="1" ref="E8:E41">C8/C$43*100</f>
        <v>15.515853908359064</v>
      </c>
      <c r="F8" s="58">
        <f>'SEKTÖR (U S D)'!F8*1.4998</f>
        <v>22530068.528209943</v>
      </c>
      <c r="G8" s="58">
        <f>'SEKTÖR (U S D)'!G8*1.6716</f>
        <v>29900283.084732644</v>
      </c>
      <c r="H8" s="147">
        <f aca="true" t="shared" si="2" ref="H8:H43">(G8-F8)/F8*100</f>
        <v>32.71279245020689</v>
      </c>
      <c r="I8" s="147">
        <f aca="true" t="shared" si="3" ref="I8:I43">G8/G$43*100</f>
        <v>13.29200103913131</v>
      </c>
      <c r="J8" s="58">
        <f>'SEKTÖR (U S D)'!J8*1.4987</f>
        <v>22063981.159618296</v>
      </c>
      <c r="K8" s="58">
        <f>'SEKTÖR (U S D)'!K8*1.641</f>
        <v>29022712.634055</v>
      </c>
      <c r="L8" s="147">
        <f aca="true" t="shared" si="4" ref="L8:L43">(K8-J8)/J8*100</f>
        <v>31.538875165342507</v>
      </c>
      <c r="M8" s="147">
        <f aca="true" t="shared" si="5" ref="M8:M43">K8/K$43*100</f>
        <v>13.200643630289349</v>
      </c>
    </row>
    <row r="9" spans="1:13" s="64" customFormat="1" ht="15.75">
      <c r="A9" s="60" t="s">
        <v>75</v>
      </c>
      <c r="B9" s="61">
        <f>'SEKTÖR (U S D)'!B9*1.5121</f>
        <v>1934067.382760687</v>
      </c>
      <c r="C9" s="61">
        <f>'SEKTÖR (U S D)'!C9*1.8589</f>
        <v>2585987.040874851</v>
      </c>
      <c r="D9" s="62">
        <f t="shared" si="0"/>
        <v>33.707184347611204</v>
      </c>
      <c r="E9" s="62">
        <f t="shared" si="1"/>
        <v>11.526422322519123</v>
      </c>
      <c r="F9" s="61">
        <f>'SEKTÖR (U S D)'!F9*1.4998</f>
        <v>16697058.3924215</v>
      </c>
      <c r="G9" s="61">
        <f>'SEKTÖR (U S D)'!G9*1.6716</f>
        <v>21852988.232429758</v>
      </c>
      <c r="H9" s="62">
        <f t="shared" si="2"/>
        <v>30.879270580669722</v>
      </c>
      <c r="I9" s="62">
        <f t="shared" si="3"/>
        <v>9.714621813794707</v>
      </c>
      <c r="J9" s="61">
        <f>'SEKTÖR (U S D)'!J9*1.4987</f>
        <v>16387778.120742697</v>
      </c>
      <c r="K9" s="61">
        <f>'SEKTÖR (U S D)'!K9*1.641</f>
        <v>21219979.851711</v>
      </c>
      <c r="L9" s="62">
        <f t="shared" si="4"/>
        <v>29.486619207102784</v>
      </c>
      <c r="M9" s="63">
        <f t="shared" si="5"/>
        <v>9.651661283227876</v>
      </c>
    </row>
    <row r="10" spans="1:13" ht="14.25">
      <c r="A10" s="44" t="s">
        <v>3</v>
      </c>
      <c r="B10" s="4">
        <f>'SEKTÖR (U S D)'!B10*1.5121</f>
        <v>709315.006725305</v>
      </c>
      <c r="C10" s="4">
        <f>'SEKTÖR (U S D)'!C10*1.8589</f>
        <v>1059189.266492262</v>
      </c>
      <c r="D10" s="34">
        <f t="shared" si="0"/>
        <v>49.3256531230351</v>
      </c>
      <c r="E10" s="34">
        <f t="shared" si="1"/>
        <v>4.72108429473754</v>
      </c>
      <c r="F10" s="4">
        <f>'SEKTÖR (U S D)'!F10*1.4998</f>
        <v>6152760.248874826</v>
      </c>
      <c r="G10" s="4">
        <f>'SEKTÖR (U S D)'!G10*1.6716</f>
        <v>9125311.585072285</v>
      </c>
      <c r="H10" s="34">
        <f t="shared" si="2"/>
        <v>48.31248441284637</v>
      </c>
      <c r="I10" s="34">
        <f t="shared" si="3"/>
        <v>4.056605441742839</v>
      </c>
      <c r="J10" s="4">
        <f>'SEKTÖR (U S D)'!J10*1.4987</f>
        <v>6001372.309057999</v>
      </c>
      <c r="K10" s="4">
        <f>'SEKTÖR (U S D)'!K10*1.641</f>
        <v>8778599.386907998</v>
      </c>
      <c r="L10" s="34">
        <f t="shared" si="4"/>
        <v>46.276533679776385</v>
      </c>
      <c r="M10" s="45">
        <f t="shared" si="5"/>
        <v>3.9928439336739583</v>
      </c>
    </row>
    <row r="11" spans="1:13" ht="14.25">
      <c r="A11" s="44" t="s">
        <v>4</v>
      </c>
      <c r="B11" s="4">
        <f>'SEKTÖR (U S D)'!B11*1.5121</f>
        <v>481338.216172227</v>
      </c>
      <c r="C11" s="4">
        <f>'SEKTÖR (U S D)'!C11*1.8589</f>
        <v>636945.413630968</v>
      </c>
      <c r="D11" s="34">
        <f t="shared" si="0"/>
        <v>32.32803717439784</v>
      </c>
      <c r="E11" s="34">
        <f t="shared" si="1"/>
        <v>2.839032724393868</v>
      </c>
      <c r="F11" s="4">
        <f>'SEKTÖR (U S D)'!F11*1.4998</f>
        <v>3267872.19297935</v>
      </c>
      <c r="G11" s="4">
        <f>'SEKTÖR (U S D)'!G11*1.6716</f>
        <v>3910387.03273386</v>
      </c>
      <c r="H11" s="34">
        <f t="shared" si="2"/>
        <v>19.661565747120694</v>
      </c>
      <c r="I11" s="34">
        <f t="shared" si="3"/>
        <v>1.7383403479896795</v>
      </c>
      <c r="J11" s="4">
        <f>'SEKTÖR (U S D)'!J11*1.4987</f>
        <v>3234719.3877894</v>
      </c>
      <c r="K11" s="4">
        <f>'SEKTÖR (U S D)'!K11*1.641</f>
        <v>3787575.1451879996</v>
      </c>
      <c r="L11" s="34">
        <f t="shared" si="4"/>
        <v>17.09130502897873</v>
      </c>
      <c r="M11" s="45">
        <f t="shared" si="5"/>
        <v>1.7227345474213358</v>
      </c>
    </row>
    <row r="12" spans="1:13" ht="14.25">
      <c r="A12" s="44" t="s">
        <v>5</v>
      </c>
      <c r="B12" s="4">
        <f>'SEKTÖR (U S D)'!B12*1.5121</f>
        <v>169932.907059052</v>
      </c>
      <c r="C12" s="4">
        <f>'SEKTÖR (U S D)'!C12*1.8589</f>
        <v>221709.56683244903</v>
      </c>
      <c r="D12" s="34">
        <f t="shared" si="0"/>
        <v>30.468883672662965</v>
      </c>
      <c r="E12" s="34">
        <f t="shared" si="1"/>
        <v>0.9882176746674811</v>
      </c>
      <c r="F12" s="4">
        <f>'SEKTÖR (U S D)'!F12*1.4998</f>
        <v>1678092.381377418</v>
      </c>
      <c r="G12" s="4">
        <f>'SEKTÖR (U S D)'!G12*1.6716</f>
        <v>2013868.7331286438</v>
      </c>
      <c r="H12" s="34">
        <f t="shared" si="2"/>
        <v>20.009408032447688</v>
      </c>
      <c r="I12" s="34">
        <f t="shared" si="3"/>
        <v>0.8952539083848391</v>
      </c>
      <c r="J12" s="4">
        <f>'SEKTÖR (U S D)'!J12*1.4987</f>
        <v>1657780.9832234</v>
      </c>
      <c r="K12" s="4">
        <f>'SEKTÖR (U S D)'!K12*1.641</f>
        <v>1964337.291981</v>
      </c>
      <c r="L12" s="34">
        <f t="shared" si="4"/>
        <v>18.491966783303898</v>
      </c>
      <c r="M12" s="45">
        <f t="shared" si="5"/>
        <v>0.8934559938653761</v>
      </c>
    </row>
    <row r="13" spans="1:13" ht="14.25">
      <c r="A13" s="44" t="s">
        <v>6</v>
      </c>
      <c r="B13" s="4">
        <f>'SEKTÖR (U S D)'!B13*1.5121</f>
        <v>206539.215520287</v>
      </c>
      <c r="C13" s="4">
        <f>'SEKTÖR (U S D)'!C13*1.8589</f>
        <v>226660.344474832</v>
      </c>
      <c r="D13" s="34">
        <f t="shared" si="0"/>
        <v>9.74203804534575</v>
      </c>
      <c r="E13" s="34">
        <f t="shared" si="1"/>
        <v>1.0102845887815157</v>
      </c>
      <c r="F13" s="4">
        <f>'SEKTÖR (U S D)'!F13*1.4998</f>
        <v>1861779.0050916139</v>
      </c>
      <c r="G13" s="4">
        <f>'SEKTÖR (U S D)'!G13*1.6716</f>
        <v>2294429.294970288</v>
      </c>
      <c r="H13" s="34">
        <f t="shared" si="2"/>
        <v>23.23854166877257</v>
      </c>
      <c r="I13" s="34">
        <f t="shared" si="3"/>
        <v>1.0199755128248507</v>
      </c>
      <c r="J13" s="4">
        <f>'SEKTÖR (U S D)'!J13*1.4987</f>
        <v>1795582.039048</v>
      </c>
      <c r="K13" s="4">
        <f>'SEKTÖR (U S D)'!K13*1.641</f>
        <v>2275196.648061</v>
      </c>
      <c r="L13" s="34">
        <f t="shared" si="4"/>
        <v>26.71081569000806</v>
      </c>
      <c r="M13" s="45">
        <f t="shared" si="5"/>
        <v>1.0348467601419313</v>
      </c>
    </row>
    <row r="14" spans="1:13" ht="14.25">
      <c r="A14" s="44" t="s">
        <v>7</v>
      </c>
      <c r="B14" s="4">
        <f>'SEKTÖR (U S D)'!B14*1.5121</f>
        <v>242752.90461571</v>
      </c>
      <c r="C14" s="4">
        <f>'SEKTÖR (U S D)'!C14*1.8589</f>
        <v>276710.841903697</v>
      </c>
      <c r="D14" s="34">
        <f t="shared" si="0"/>
        <v>13.988684230882479</v>
      </c>
      <c r="E14" s="34">
        <f t="shared" si="1"/>
        <v>1.2333727797502092</v>
      </c>
      <c r="F14" s="4">
        <f>'SEKTÖR (U S D)'!F14*1.4998</f>
        <v>2320683.197101628</v>
      </c>
      <c r="G14" s="4">
        <f>'SEKTÖR (U S D)'!G14*1.6716</f>
        <v>2946621.459862416</v>
      </c>
      <c r="H14" s="34">
        <f t="shared" si="2"/>
        <v>26.97215473195745</v>
      </c>
      <c r="I14" s="34">
        <f t="shared" si="3"/>
        <v>1.3099038358742705</v>
      </c>
      <c r="J14" s="4">
        <f>'SEKTÖR (U S D)'!J14*1.4987</f>
        <v>2266442.555958</v>
      </c>
      <c r="K14" s="4">
        <f>'SEKTÖR (U S D)'!K14*1.641</f>
        <v>2893796.318085</v>
      </c>
      <c r="L14" s="34">
        <f t="shared" si="4"/>
        <v>27.68010865652955</v>
      </c>
      <c r="M14" s="45">
        <f t="shared" si="5"/>
        <v>1.3162096326192476</v>
      </c>
    </row>
    <row r="15" spans="1:13" ht="14.25">
      <c r="A15" s="44" t="s">
        <v>8</v>
      </c>
      <c r="B15" s="4">
        <f>'SEKTÖR (U S D)'!B15*1.5121</f>
        <v>27891.958338403</v>
      </c>
      <c r="C15" s="4">
        <f>'SEKTÖR (U S D)'!C15*1.8589</f>
        <v>37914.010839799004</v>
      </c>
      <c r="D15" s="34">
        <f t="shared" si="0"/>
        <v>35.93169177940853</v>
      </c>
      <c r="E15" s="34">
        <f t="shared" si="1"/>
        <v>0.16899268788765773</v>
      </c>
      <c r="F15" s="4">
        <f>'SEKTÖR (U S D)'!F15*1.4998</f>
        <v>283835.38265067805</v>
      </c>
      <c r="G15" s="4">
        <f>'SEKTÖR (U S D)'!G15*1.6716</f>
        <v>302913.788069256</v>
      </c>
      <c r="H15" s="34">
        <f t="shared" si="2"/>
        <v>6.721644511127822</v>
      </c>
      <c r="I15" s="34">
        <f t="shared" si="3"/>
        <v>0.1346586042136716</v>
      </c>
      <c r="J15" s="4">
        <f>'SEKTÖR (U S D)'!J15*1.4987</f>
        <v>294637.600915</v>
      </c>
      <c r="K15" s="4">
        <f>'SEKTÖR (U S D)'!K15*1.641</f>
        <v>292514.170728</v>
      </c>
      <c r="L15" s="34">
        <f t="shared" si="4"/>
        <v>-0.7206921928517223</v>
      </c>
      <c r="M15" s="45">
        <f t="shared" si="5"/>
        <v>0.1330466718696391</v>
      </c>
    </row>
    <row r="16" spans="1:13" ht="14.25">
      <c r="A16" s="44" t="s">
        <v>147</v>
      </c>
      <c r="B16" s="4">
        <f>'SEKTÖR (U S D)'!B16*1.5121</f>
        <v>87755.488909899</v>
      </c>
      <c r="C16" s="4">
        <f>'SEKTÖR (U S D)'!C16*1.8589</f>
        <v>117480.247870058</v>
      </c>
      <c r="D16" s="34">
        <f t="shared" si="0"/>
        <v>33.87225041920539</v>
      </c>
      <c r="E16" s="34">
        <f t="shared" si="1"/>
        <v>0.5236402696923063</v>
      </c>
      <c r="F16" s="4">
        <f>'SEKTÖR (U S D)'!F16*1.4998</f>
        <v>1047763.1612957759</v>
      </c>
      <c r="G16" s="4">
        <f>'SEKTÖR (U S D)'!G16*1.6716</f>
        <v>1131875.73582006</v>
      </c>
      <c r="H16" s="34">
        <f t="shared" si="2"/>
        <v>8.027823236337246</v>
      </c>
      <c r="I16" s="34">
        <f t="shared" si="3"/>
        <v>0.5031689303426633</v>
      </c>
      <c r="J16" s="4">
        <f>'SEKTÖR (U S D)'!J16*1.4987</f>
        <v>1053606.1046475999</v>
      </c>
      <c r="K16" s="4">
        <f>'SEKTÖR (U S D)'!K16*1.641</f>
        <v>1102402.240542</v>
      </c>
      <c r="L16" s="34">
        <f t="shared" si="4"/>
        <v>4.631345213277872</v>
      </c>
      <c r="M16" s="45">
        <f t="shared" si="5"/>
        <v>0.5014148504351649</v>
      </c>
    </row>
    <row r="17" spans="1:13" ht="14.25">
      <c r="A17" s="89" t="s">
        <v>151</v>
      </c>
      <c r="B17" s="4">
        <f>'SEKTÖR (U S D)'!B17*1.5121</f>
        <v>8541.685419804</v>
      </c>
      <c r="C17" s="4">
        <f>'SEKTÖR (U S D)'!C17*1.8589</f>
        <v>9377.348830785999</v>
      </c>
      <c r="D17" s="34">
        <f t="shared" si="0"/>
        <v>9.783355039562839</v>
      </c>
      <c r="E17" s="34">
        <f t="shared" si="1"/>
        <v>0.04179730260854437</v>
      </c>
      <c r="F17" s="4">
        <f>'SEKTÖR (U S D)'!F17*1.4998</f>
        <v>84272.82305021</v>
      </c>
      <c r="G17" s="4">
        <f>'SEKTÖR (U S D)'!G17*1.6716</f>
        <v>127580.602772952</v>
      </c>
      <c r="H17" s="34">
        <f t="shared" si="2"/>
        <v>51.3899714703269</v>
      </c>
      <c r="I17" s="34">
        <f t="shared" si="3"/>
        <v>0.056715232421895315</v>
      </c>
      <c r="J17" s="4">
        <f>'SEKTÖR (U S D)'!J17*1.4987</f>
        <v>83637.141602</v>
      </c>
      <c r="K17" s="4">
        <f>'SEKTÖR (U S D)'!K17*1.641</f>
        <v>125558.65185900002</v>
      </c>
      <c r="L17" s="34">
        <f t="shared" si="4"/>
        <v>50.12307863949951</v>
      </c>
      <c r="M17" s="45">
        <f t="shared" si="5"/>
        <v>0.05710889394761065</v>
      </c>
    </row>
    <row r="18" spans="1:13" s="64" customFormat="1" ht="15.75">
      <c r="A18" s="42" t="s">
        <v>76</v>
      </c>
      <c r="B18" s="3">
        <f>'SEKTÖR (U S D)'!B18*1.5121</f>
        <v>175939.62101750102</v>
      </c>
      <c r="C18" s="3">
        <f>'SEKTÖR (U S D)'!C18*1.8589</f>
        <v>271607.481789857</v>
      </c>
      <c r="D18" s="33">
        <f t="shared" si="0"/>
        <v>54.37539322813462</v>
      </c>
      <c r="E18" s="33">
        <f t="shared" si="1"/>
        <v>1.2106257655516697</v>
      </c>
      <c r="F18" s="3">
        <f>'SEKTÖR (U S D)'!F18*1.4998</f>
        <v>1443117.135458102</v>
      </c>
      <c r="G18" s="3">
        <f>'SEKTÖR (U S D)'!G18*1.6716</f>
        <v>2376056.312001456</v>
      </c>
      <c r="H18" s="33">
        <f t="shared" si="2"/>
        <v>64.64750182924011</v>
      </c>
      <c r="I18" s="33">
        <f t="shared" si="3"/>
        <v>1.0562623396794593</v>
      </c>
      <c r="J18" s="3">
        <f>'SEKTÖR (U S D)'!J18*1.4987</f>
        <v>1385485.8250617997</v>
      </c>
      <c r="K18" s="3">
        <f>'SEKTÖR (U S D)'!K18*1.641</f>
        <v>2278388.711415</v>
      </c>
      <c r="L18" s="33">
        <f t="shared" si="4"/>
        <v>64.44691603491303</v>
      </c>
      <c r="M18" s="43">
        <f t="shared" si="5"/>
        <v>1.0362986330703088</v>
      </c>
    </row>
    <row r="19" spans="1:13" ht="14.25">
      <c r="A19" s="44" t="s">
        <v>110</v>
      </c>
      <c r="B19" s="4">
        <f>'SEKTÖR (U S D)'!B19*1.5121</f>
        <v>175939.62101750102</v>
      </c>
      <c r="C19" s="4">
        <f>'SEKTÖR (U S D)'!C19*1.8589</f>
        <v>271607.481789857</v>
      </c>
      <c r="D19" s="34">
        <f t="shared" si="0"/>
        <v>54.37539322813462</v>
      </c>
      <c r="E19" s="34">
        <f t="shared" si="1"/>
        <v>1.2106257655516697</v>
      </c>
      <c r="F19" s="4">
        <f>'SEKTÖR (U S D)'!F19*1.4998</f>
        <v>1443117.135458102</v>
      </c>
      <c r="G19" s="4">
        <f>'SEKTÖR (U S D)'!G19*1.6716</f>
        <v>2376056.312001456</v>
      </c>
      <c r="H19" s="34">
        <f t="shared" si="2"/>
        <v>64.64750182924011</v>
      </c>
      <c r="I19" s="34">
        <f t="shared" si="3"/>
        <v>1.0562623396794593</v>
      </c>
      <c r="J19" s="4">
        <f>'SEKTÖR (U S D)'!J19*1.4987</f>
        <v>1385485.8250617997</v>
      </c>
      <c r="K19" s="4">
        <f>'SEKTÖR (U S D)'!K19*1.641</f>
        <v>2278388.711415</v>
      </c>
      <c r="L19" s="34">
        <f t="shared" si="4"/>
        <v>64.44691603491303</v>
      </c>
      <c r="M19" s="45">
        <f t="shared" si="5"/>
        <v>1.0362986330703088</v>
      </c>
    </row>
    <row r="20" spans="1:13" s="64" customFormat="1" ht="15.75">
      <c r="A20" s="42" t="s">
        <v>77</v>
      </c>
      <c r="B20" s="3">
        <f>'SEKTÖR (U S D)'!B20*1.5121</f>
        <v>478927.561210959</v>
      </c>
      <c r="C20" s="3">
        <f>'SEKTÖR (U S D)'!C20*1.8589</f>
        <v>623433.329033408</v>
      </c>
      <c r="D20" s="33">
        <f t="shared" si="0"/>
        <v>30.172781757865213</v>
      </c>
      <c r="E20" s="33">
        <f t="shared" si="1"/>
        <v>2.7788058202882726</v>
      </c>
      <c r="F20" s="3">
        <f>'SEKTÖR (U S D)'!F20*1.4998</f>
        <v>4389893.00033034</v>
      </c>
      <c r="G20" s="3">
        <f>'SEKTÖR (U S D)'!G20*1.6716</f>
        <v>5671238.540301432</v>
      </c>
      <c r="H20" s="33">
        <f t="shared" si="2"/>
        <v>29.188536938706033</v>
      </c>
      <c r="I20" s="33">
        <f t="shared" si="3"/>
        <v>2.5211168856571446</v>
      </c>
      <c r="J20" s="3">
        <f>'SEKTÖR (U S D)'!J20*1.4987</f>
        <v>4290717.2153125</v>
      </c>
      <c r="K20" s="3">
        <f>'SEKTÖR (U S D)'!K20*1.641</f>
        <v>5524344.07257</v>
      </c>
      <c r="L20" s="33">
        <f t="shared" si="4"/>
        <v>28.7510641077672</v>
      </c>
      <c r="M20" s="43">
        <f t="shared" si="5"/>
        <v>2.5126837147375554</v>
      </c>
    </row>
    <row r="21" spans="1:13" ht="15" thickBot="1">
      <c r="A21" s="44" t="s">
        <v>9</v>
      </c>
      <c r="B21" s="4">
        <f>'SEKTÖR (U S D)'!B21*1.5121</f>
        <v>478927.561210959</v>
      </c>
      <c r="C21" s="4">
        <f>'SEKTÖR (U S D)'!C21*1.8589</f>
        <v>623433.329033408</v>
      </c>
      <c r="D21" s="34">
        <f t="shared" si="0"/>
        <v>30.172781757865213</v>
      </c>
      <c r="E21" s="34">
        <f t="shared" si="1"/>
        <v>2.7788058202882726</v>
      </c>
      <c r="F21" s="4">
        <f>'SEKTÖR (U S D)'!F21*1.4998</f>
        <v>4389893.00033034</v>
      </c>
      <c r="G21" s="4">
        <f>'SEKTÖR (U S D)'!G21*1.6716</f>
        <v>5671238.540301432</v>
      </c>
      <c r="H21" s="34">
        <f t="shared" si="2"/>
        <v>29.188536938706033</v>
      </c>
      <c r="I21" s="34">
        <f t="shared" si="3"/>
        <v>2.5211168856571446</v>
      </c>
      <c r="J21" s="4">
        <f>'SEKTÖR (U S D)'!J21*1.4987</f>
        <v>4290717.2153125</v>
      </c>
      <c r="K21" s="4">
        <f>'SEKTÖR (U S D)'!K21*1.641</f>
        <v>5524344.07257</v>
      </c>
      <c r="L21" s="34">
        <f t="shared" si="4"/>
        <v>28.7510641077672</v>
      </c>
      <c r="M21" s="45">
        <f t="shared" si="5"/>
        <v>2.5126837147375554</v>
      </c>
    </row>
    <row r="22" spans="1:13" ht="18" thickBot="1" thickTop="1">
      <c r="A22" s="51" t="s">
        <v>10</v>
      </c>
      <c r="B22" s="58">
        <f>'SEKTÖR (U S D)'!B22*1.5121</f>
        <v>14354082.17332241</v>
      </c>
      <c r="C22" s="58">
        <f>'SEKTÖR (U S D)'!C22*1.8589</f>
        <v>18312501.186609693</v>
      </c>
      <c r="D22" s="59">
        <f t="shared" si="0"/>
        <v>27.576956614085375</v>
      </c>
      <c r="E22" s="59">
        <f t="shared" si="1"/>
        <v>81.62361957818915</v>
      </c>
      <c r="F22" s="58">
        <f>'SEKTÖR (U S D)'!F22*1.4998</f>
        <v>140166075.53125054</v>
      </c>
      <c r="G22" s="58">
        <f>'SEKTÖR (U S D)'!G22*1.6716</f>
        <v>186446703.07015502</v>
      </c>
      <c r="H22" s="59">
        <f t="shared" si="2"/>
        <v>33.01842286979495</v>
      </c>
      <c r="I22" s="59">
        <f t="shared" si="3"/>
        <v>82.88382300355292</v>
      </c>
      <c r="J22" s="58">
        <f>'SEKTÖR (U S D)'!J22*1.4987</f>
        <v>136879564.3617773</v>
      </c>
      <c r="K22" s="58">
        <f>'SEKTÖR (U S D)'!K22*1.641</f>
        <v>181872100.57941002</v>
      </c>
      <c r="L22" s="59">
        <f t="shared" si="4"/>
        <v>32.87016321787518</v>
      </c>
      <c r="M22" s="59">
        <f t="shared" si="5"/>
        <v>82.72241179908941</v>
      </c>
    </row>
    <row r="23" spans="1:13" s="64" customFormat="1" ht="15.75">
      <c r="A23" s="42" t="s">
        <v>78</v>
      </c>
      <c r="B23" s="3">
        <f>'SEKTÖR (U S D)'!B23*1.5121</f>
        <v>1478995.602487315</v>
      </c>
      <c r="C23" s="3">
        <f>'SEKTÖR (U S D)'!C23*1.8589</f>
        <v>1749759.9005657881</v>
      </c>
      <c r="D23" s="33">
        <f t="shared" si="0"/>
        <v>18.30730920518714</v>
      </c>
      <c r="E23" s="33">
        <f t="shared" si="1"/>
        <v>7.799138687913631</v>
      </c>
      <c r="F23" s="3">
        <f>'SEKTÖR (U S D)'!F23*1.4998</f>
        <v>13701585.599068899</v>
      </c>
      <c r="G23" s="3">
        <f>'SEKTÖR (U S D)'!G23*1.6716</f>
        <v>18427047.977673218</v>
      </c>
      <c r="H23" s="33">
        <f t="shared" si="2"/>
        <v>34.48843452779247</v>
      </c>
      <c r="I23" s="33">
        <f t="shared" si="3"/>
        <v>8.19163952974143</v>
      </c>
      <c r="J23" s="3">
        <f>'SEKTÖR (U S D)'!J23*1.4987</f>
        <v>13267905.7550298</v>
      </c>
      <c r="K23" s="3">
        <f>'SEKTÖR (U S D)'!K23*1.641</f>
        <v>18010430.362731002</v>
      </c>
      <c r="L23" s="33">
        <f t="shared" si="4"/>
        <v>35.744334450848314</v>
      </c>
      <c r="M23" s="43">
        <f t="shared" si="5"/>
        <v>8.1918349895241</v>
      </c>
    </row>
    <row r="24" spans="1:13" ht="14.25">
      <c r="A24" s="44" t="s">
        <v>11</v>
      </c>
      <c r="B24" s="4">
        <f>'SEKTÖR (U S D)'!B24*1.5121</f>
        <v>981635.165748335</v>
      </c>
      <c r="C24" s="4">
        <f>'SEKTÖR (U S D)'!C24*1.8589</f>
        <v>1213587.745058636</v>
      </c>
      <c r="D24" s="34">
        <f t="shared" si="0"/>
        <v>23.629204352461784</v>
      </c>
      <c r="E24" s="34">
        <f t="shared" si="1"/>
        <v>5.409278799110762</v>
      </c>
      <c r="F24" s="4">
        <f>'SEKTÖR (U S D)'!F24*1.4998</f>
        <v>9782800.793471219</v>
      </c>
      <c r="G24" s="4">
        <f>'SEKTÖR (U S D)'!G24*1.6716</f>
        <v>13295322.865953492</v>
      </c>
      <c r="H24" s="34">
        <f t="shared" si="2"/>
        <v>35.9050761293886</v>
      </c>
      <c r="I24" s="34">
        <f t="shared" si="3"/>
        <v>5.910360274818792</v>
      </c>
      <c r="J24" s="4">
        <f>'SEKTÖR (U S D)'!J24*1.4987</f>
        <v>9539763.339967698</v>
      </c>
      <c r="K24" s="4">
        <f>'SEKTÖR (U S D)'!K24*1.641</f>
        <v>13012503.90927</v>
      </c>
      <c r="L24" s="34">
        <f t="shared" si="4"/>
        <v>36.40279580891637</v>
      </c>
      <c r="M24" s="45">
        <f t="shared" si="5"/>
        <v>5.9185862124570265</v>
      </c>
    </row>
    <row r="25" spans="1:13" ht="14.25">
      <c r="A25" s="44" t="s">
        <v>12</v>
      </c>
      <c r="B25" s="4">
        <f>'SEKTÖR (U S D)'!B25*1.5121</f>
        <v>280498.522558878</v>
      </c>
      <c r="C25" s="4">
        <f>'SEKTÖR (U S D)'!C25*1.8589</f>
        <v>231462.710273798</v>
      </c>
      <c r="D25" s="34">
        <f t="shared" si="0"/>
        <v>-17.481665086056612</v>
      </c>
      <c r="E25" s="34">
        <f t="shared" si="1"/>
        <v>1.0316899923938159</v>
      </c>
      <c r="F25" s="4">
        <f>'SEKTÖR (U S D)'!F25*1.4998</f>
        <v>1991482.860773036</v>
      </c>
      <c r="G25" s="4">
        <f>'SEKTÖR (U S D)'!G25*1.6716</f>
        <v>2407790.4506305438</v>
      </c>
      <c r="H25" s="34">
        <f t="shared" si="2"/>
        <v>20.9044023454919</v>
      </c>
      <c r="I25" s="34">
        <f t="shared" si="3"/>
        <v>1.070369570786216</v>
      </c>
      <c r="J25" s="4">
        <f>'SEKTÖR (U S D)'!J25*1.4987</f>
        <v>1872173.7275059002</v>
      </c>
      <c r="K25" s="4">
        <f>'SEKTÖR (U S D)'!K25*1.641</f>
        <v>2366067.2905439995</v>
      </c>
      <c r="L25" s="34">
        <f t="shared" si="4"/>
        <v>26.3807549364589</v>
      </c>
      <c r="M25" s="45">
        <f t="shared" si="5"/>
        <v>1.0761782160605613</v>
      </c>
    </row>
    <row r="26" spans="1:13" ht="14.25">
      <c r="A26" s="44" t="s">
        <v>13</v>
      </c>
      <c r="B26" s="4">
        <f>'SEKTÖR (U S D)'!B26*1.5121</f>
        <v>216861.91418010203</v>
      </c>
      <c r="C26" s="4">
        <f>'SEKTÖR (U S D)'!C26*1.8589</f>
        <v>304709.445233354</v>
      </c>
      <c r="D26" s="34">
        <f t="shared" si="0"/>
        <v>40.508510397217705</v>
      </c>
      <c r="E26" s="34">
        <f t="shared" si="1"/>
        <v>1.358169896409053</v>
      </c>
      <c r="F26" s="4">
        <f>'SEKTÖR (U S D)'!F26*1.4998</f>
        <v>1927301.944824642</v>
      </c>
      <c r="G26" s="4">
        <f>'SEKTÖR (U S D)'!G26*1.6716</f>
        <v>2723934.66108918</v>
      </c>
      <c r="H26" s="34">
        <f t="shared" si="2"/>
        <v>41.334089783063064</v>
      </c>
      <c r="I26" s="34">
        <f t="shared" si="3"/>
        <v>1.2109096841364209</v>
      </c>
      <c r="J26" s="4">
        <f>'SEKTÖR (U S D)'!J26*1.4987</f>
        <v>1855968.6845587997</v>
      </c>
      <c r="K26" s="4">
        <f>'SEKTÖR (U S D)'!K26*1.641</f>
        <v>2631859.161276</v>
      </c>
      <c r="L26" s="34">
        <f t="shared" si="4"/>
        <v>41.80514914785024</v>
      </c>
      <c r="M26" s="45">
        <f t="shared" si="5"/>
        <v>1.1970705602601206</v>
      </c>
    </row>
    <row r="27" spans="1:13" s="64" customFormat="1" ht="15.75">
      <c r="A27" s="42" t="s">
        <v>79</v>
      </c>
      <c r="B27" s="3">
        <f>'SEKTÖR (U S D)'!B27*1.5121</f>
        <v>2122194.543508056</v>
      </c>
      <c r="C27" s="3">
        <f>'SEKTÖR (U S D)'!C27*1.8589</f>
        <v>2606301.461259121</v>
      </c>
      <c r="D27" s="33">
        <f t="shared" si="0"/>
        <v>22.811618248288426</v>
      </c>
      <c r="E27" s="33">
        <f t="shared" si="1"/>
        <v>11.61696902089201</v>
      </c>
      <c r="F27" s="3">
        <f>'SEKTÖR (U S D)'!F27*1.4998</f>
        <v>19015801.723186467</v>
      </c>
      <c r="G27" s="3">
        <f>'SEKTÖR (U S D)'!G27*1.6716</f>
        <v>27326192.815925974</v>
      </c>
      <c r="H27" s="33">
        <f t="shared" si="2"/>
        <v>43.70255440035657</v>
      </c>
      <c r="I27" s="33">
        <f t="shared" si="3"/>
        <v>12.147703828605353</v>
      </c>
      <c r="J27" s="3">
        <f>'SEKTÖR (U S D)'!J27*1.4987</f>
        <v>18224028.000256397</v>
      </c>
      <c r="K27" s="3">
        <f>'SEKTÖR (U S D)'!K27*1.641</f>
        <v>26864164.948146</v>
      </c>
      <c r="L27" s="33">
        <f t="shared" si="4"/>
        <v>47.410687405484914</v>
      </c>
      <c r="M27" s="43">
        <f t="shared" si="5"/>
        <v>12.218853295252382</v>
      </c>
    </row>
    <row r="28" spans="1:13" ht="14.25">
      <c r="A28" s="44" t="s">
        <v>14</v>
      </c>
      <c r="B28" s="4">
        <f>'SEKTÖR (U S D)'!B28*1.5121</f>
        <v>2122194.543508056</v>
      </c>
      <c r="C28" s="4">
        <f>'SEKTÖR (U S D)'!C28*1.8589</f>
        <v>2606301.461259121</v>
      </c>
      <c r="D28" s="34">
        <f t="shared" si="0"/>
        <v>22.811618248288426</v>
      </c>
      <c r="E28" s="34">
        <f t="shared" si="1"/>
        <v>11.61696902089201</v>
      </c>
      <c r="F28" s="4">
        <f>'SEKTÖR (U S D)'!F28*1.4998</f>
        <v>19015801.723186467</v>
      </c>
      <c r="G28" s="4">
        <f>'SEKTÖR (U S D)'!G28*1.6716</f>
        <v>27326192.815925974</v>
      </c>
      <c r="H28" s="34">
        <f t="shared" si="2"/>
        <v>43.70255440035657</v>
      </c>
      <c r="I28" s="34">
        <f t="shared" si="3"/>
        <v>12.147703828605353</v>
      </c>
      <c r="J28" s="4">
        <f>'SEKTÖR (U S D)'!J28*1.4987</f>
        <v>18224028.000256397</v>
      </c>
      <c r="K28" s="4">
        <f>'SEKTÖR (U S D)'!K28*1.641</f>
        <v>26864164.948146</v>
      </c>
      <c r="L28" s="34">
        <f t="shared" si="4"/>
        <v>47.410687405484914</v>
      </c>
      <c r="M28" s="45">
        <f t="shared" si="5"/>
        <v>12.218853295252382</v>
      </c>
    </row>
    <row r="29" spans="1:13" s="64" customFormat="1" ht="15.75">
      <c r="A29" s="42" t="s">
        <v>80</v>
      </c>
      <c r="B29" s="3">
        <f>'SEKTÖR (U S D)'!B29*1.5121</f>
        <v>10752892.027327038</v>
      </c>
      <c r="C29" s="3">
        <f>'SEKTÖR (U S D)'!C29*1.8589</f>
        <v>13956439.824784787</v>
      </c>
      <c r="D29" s="33">
        <f t="shared" si="0"/>
        <v>29.792429695344847</v>
      </c>
      <c r="E29" s="33">
        <f t="shared" si="1"/>
        <v>62.20751186938352</v>
      </c>
      <c r="F29" s="3">
        <f>'SEKTÖR (U S D)'!F29*1.4998</f>
        <v>107448688.20899516</v>
      </c>
      <c r="G29" s="3">
        <f>'SEKTÖR (U S D)'!G29*1.6716</f>
        <v>140693462.27655584</v>
      </c>
      <c r="H29" s="33">
        <f t="shared" si="2"/>
        <v>30.940139541673396</v>
      </c>
      <c r="I29" s="33">
        <f t="shared" si="3"/>
        <v>62.54447964520613</v>
      </c>
      <c r="J29" s="3">
        <f>'SEKTÖR (U S D)'!J29*1.4987</f>
        <v>105387630.6079898</v>
      </c>
      <c r="K29" s="3">
        <f>'SEKTÖR (U S D)'!K29*1.641</f>
        <v>136997505.270174</v>
      </c>
      <c r="L29" s="33">
        <f t="shared" si="4"/>
        <v>29.993913403142532</v>
      </c>
      <c r="M29" s="43">
        <f t="shared" si="5"/>
        <v>62.31172351505931</v>
      </c>
    </row>
    <row r="30" spans="1:13" ht="14.25">
      <c r="A30" s="44" t="s">
        <v>15</v>
      </c>
      <c r="B30" s="4">
        <f>'SEKTÖR (U S D)'!B30*1.5121</f>
        <v>2205278.710007932</v>
      </c>
      <c r="C30" s="4">
        <f>'SEKTÖR (U S D)'!C30*1.8589</f>
        <v>2492926.6878205677</v>
      </c>
      <c r="D30" s="34">
        <f t="shared" si="0"/>
        <v>13.043611064090902</v>
      </c>
      <c r="E30" s="34">
        <f t="shared" si="1"/>
        <v>11.111627927252735</v>
      </c>
      <c r="F30" s="4">
        <f>'SEKTÖR (U S D)'!F30*1.4998</f>
        <v>21930961.42694899</v>
      </c>
      <c r="G30" s="4">
        <f>'SEKTÖR (U S D)'!G30*1.6716</f>
        <v>27057364.244103815</v>
      </c>
      <c r="H30" s="34">
        <f t="shared" si="2"/>
        <v>23.375185051647797</v>
      </c>
      <c r="I30" s="34">
        <f t="shared" si="3"/>
        <v>12.02819761370156</v>
      </c>
      <c r="J30" s="4">
        <f>'SEKTÖR (U S D)'!J30*1.4987</f>
        <v>21475756.366644304</v>
      </c>
      <c r="K30" s="4">
        <f>'SEKTÖR (U S D)'!K30*1.641</f>
        <v>26655768.309420004</v>
      </c>
      <c r="L30" s="34">
        <f t="shared" si="4"/>
        <v>24.12027708984996</v>
      </c>
      <c r="M30" s="45">
        <f t="shared" si="5"/>
        <v>12.12406650546265</v>
      </c>
    </row>
    <row r="31" spans="1:13" ht="14.25">
      <c r="A31" s="44" t="s">
        <v>122</v>
      </c>
      <c r="B31" s="4">
        <f>'SEKTÖR (U S D)'!B31*1.5121</f>
        <v>2589735.628210175</v>
      </c>
      <c r="C31" s="4">
        <f>'SEKTÖR (U S D)'!C31*1.8589</f>
        <v>3283434.0171875306</v>
      </c>
      <c r="D31" s="34">
        <f t="shared" si="0"/>
        <v>26.78645578416769</v>
      </c>
      <c r="E31" s="34">
        <f t="shared" si="1"/>
        <v>14.635126376126555</v>
      </c>
      <c r="F31" s="4">
        <f>'SEKTÖR (U S D)'!F31*1.4998</f>
        <v>26059780.811296724</v>
      </c>
      <c r="G31" s="4">
        <f>'SEKTÖR (U S D)'!G31*1.6716</f>
        <v>34101937.34022718</v>
      </c>
      <c r="H31" s="34">
        <f t="shared" si="2"/>
        <v>30.86041508623986</v>
      </c>
      <c r="I31" s="34">
        <f t="shared" si="3"/>
        <v>15.159822576868542</v>
      </c>
      <c r="J31" s="4">
        <f>'SEKTÖR (U S D)'!J31*1.4987</f>
        <v>25588443.863215804</v>
      </c>
      <c r="K31" s="4">
        <f>'SEKTÖR (U S D)'!K31*1.641</f>
        <v>33249491.681703</v>
      </c>
      <c r="L31" s="34">
        <f t="shared" si="4"/>
        <v>29.939483070716133</v>
      </c>
      <c r="M31" s="45">
        <f t="shared" si="5"/>
        <v>15.123144969688765</v>
      </c>
    </row>
    <row r="32" spans="1:13" ht="14.25">
      <c r="A32" s="44" t="s">
        <v>123</v>
      </c>
      <c r="B32" s="4">
        <f>'SEKTÖR (U S D)'!B32*1.5121</f>
        <v>76693.50798746801</v>
      </c>
      <c r="C32" s="4">
        <f>'SEKTÖR (U S D)'!C32*1.8589</f>
        <v>146261.760357737</v>
      </c>
      <c r="D32" s="34">
        <f t="shared" si="0"/>
        <v>90.70944098897742</v>
      </c>
      <c r="E32" s="34">
        <f t="shared" si="1"/>
        <v>0.6519270177579943</v>
      </c>
      <c r="F32" s="4">
        <f>'SEKTÖR (U S D)'!F32*1.4998</f>
        <v>1707702.618734296</v>
      </c>
      <c r="G32" s="4">
        <f>'SEKTÖR (U S D)'!G32*1.6716</f>
        <v>2224942.1237153877</v>
      </c>
      <c r="H32" s="34">
        <f t="shared" si="2"/>
        <v>30.288616958639786</v>
      </c>
      <c r="I32" s="34">
        <f t="shared" si="3"/>
        <v>0.9890853854668914</v>
      </c>
      <c r="J32" s="4">
        <f>'SEKTÖR (U S D)'!J32*1.4987</f>
        <v>1957312.9846451995</v>
      </c>
      <c r="K32" s="4">
        <f>'SEKTÖR (U S D)'!K32*1.641</f>
        <v>2138226.6069179997</v>
      </c>
      <c r="L32" s="34">
        <f t="shared" si="4"/>
        <v>9.242958264316336</v>
      </c>
      <c r="M32" s="45">
        <f t="shared" si="5"/>
        <v>0.9725475283660148</v>
      </c>
    </row>
    <row r="33" spans="1:13" ht="14.25">
      <c r="A33" s="44" t="s">
        <v>32</v>
      </c>
      <c r="B33" s="4">
        <f>'SEKTÖR (U S D)'!B33*1.5121</f>
        <v>1443250.562385626</v>
      </c>
      <c r="C33" s="4">
        <f>'SEKTÖR (U S D)'!C33*1.8589</f>
        <v>1989955.967819538</v>
      </c>
      <c r="D33" s="34">
        <f t="shared" si="0"/>
        <v>37.88014497844598</v>
      </c>
      <c r="E33" s="34">
        <f t="shared" si="1"/>
        <v>8.869755542373312</v>
      </c>
      <c r="F33" s="4">
        <f>'SEKTÖR (U S D)'!F33*1.4998</f>
        <v>14412154.333966894</v>
      </c>
      <c r="G33" s="4">
        <f>'SEKTÖR (U S D)'!G33*1.6716</f>
        <v>17915432.932727315</v>
      </c>
      <c r="H33" s="34">
        <f t="shared" si="2"/>
        <v>24.307806574786767</v>
      </c>
      <c r="I33" s="34">
        <f t="shared" si="3"/>
        <v>7.964203967014985</v>
      </c>
      <c r="J33" s="4">
        <f>'SEKTÖR (U S D)'!J33*1.4987</f>
        <v>14299765.120199999</v>
      </c>
      <c r="K33" s="4">
        <f>'SEKTÖR (U S D)'!K33*1.641</f>
        <v>17371523.222528998</v>
      </c>
      <c r="L33" s="34">
        <f t="shared" si="4"/>
        <v>21.48117872222811</v>
      </c>
      <c r="M33" s="45">
        <f t="shared" si="5"/>
        <v>7.901235500186305</v>
      </c>
    </row>
    <row r="34" spans="1:13" ht="14.25">
      <c r="A34" s="44" t="s">
        <v>31</v>
      </c>
      <c r="B34" s="4">
        <f>'SEKTÖR (U S D)'!B34*1.5121</f>
        <v>1035783.737202541</v>
      </c>
      <c r="C34" s="4">
        <f>'SEKTÖR (U S D)'!C34*1.8589</f>
        <v>1609160.976429131</v>
      </c>
      <c r="D34" s="34">
        <f t="shared" si="0"/>
        <v>55.35684898617691</v>
      </c>
      <c r="E34" s="34">
        <f t="shared" si="1"/>
        <v>7.17245241606647</v>
      </c>
      <c r="F34" s="4">
        <f>'SEKTÖR (U S D)'!F34*1.4998</f>
        <v>9495567.216293566</v>
      </c>
      <c r="G34" s="4">
        <f>'SEKTÖR (U S D)'!G34*1.6716</f>
        <v>14040618.183769798</v>
      </c>
      <c r="H34" s="34">
        <f t="shared" si="2"/>
        <v>47.86497598244917</v>
      </c>
      <c r="I34" s="34">
        <f t="shared" si="3"/>
        <v>6.24167707576013</v>
      </c>
      <c r="J34" s="4">
        <f>'SEKTÖR (U S D)'!J34*1.4987</f>
        <v>9248730.3433525</v>
      </c>
      <c r="K34" s="4">
        <f>'SEKTÖR (U S D)'!K34*1.641</f>
        <v>13459931.028470999</v>
      </c>
      <c r="L34" s="34">
        <f t="shared" si="4"/>
        <v>45.532743725686494</v>
      </c>
      <c r="M34" s="45">
        <f t="shared" si="5"/>
        <v>6.12209323902521</v>
      </c>
    </row>
    <row r="35" spans="1:13" ht="14.25">
      <c r="A35" s="44" t="s">
        <v>16</v>
      </c>
      <c r="B35" s="4">
        <f>'SEKTÖR (U S D)'!B35*1.5121</f>
        <v>864011.589606881</v>
      </c>
      <c r="C35" s="4">
        <f>'SEKTÖR (U S D)'!C35*1.8589</f>
        <v>1097740.256687124</v>
      </c>
      <c r="D35" s="34">
        <f t="shared" si="0"/>
        <v>27.05156619329468</v>
      </c>
      <c r="E35" s="34">
        <f t="shared" si="1"/>
        <v>4.892916166635454</v>
      </c>
      <c r="F35" s="4">
        <f>'SEKTÖR (U S D)'!F35*1.4998</f>
        <v>8697020.056486495</v>
      </c>
      <c r="G35" s="4">
        <f>'SEKTÖR (U S D)'!G35*1.6716</f>
        <v>11716736.816150183</v>
      </c>
      <c r="H35" s="34">
        <f t="shared" si="2"/>
        <v>34.72128085310662</v>
      </c>
      <c r="I35" s="34">
        <f t="shared" si="3"/>
        <v>5.208608811299784</v>
      </c>
      <c r="J35" s="4">
        <f>'SEKTÖR (U S D)'!J35*1.4987</f>
        <v>8609213.037449498</v>
      </c>
      <c r="K35" s="4">
        <f>'SEKTÖR (U S D)'!K35*1.641</f>
        <v>11441593.011443999</v>
      </c>
      <c r="L35" s="34">
        <f t="shared" si="4"/>
        <v>32.89940627179091</v>
      </c>
      <c r="M35" s="45">
        <f t="shared" si="5"/>
        <v>5.20407564280041</v>
      </c>
    </row>
    <row r="36" spans="1:13" ht="14.25">
      <c r="A36" s="44" t="s">
        <v>146</v>
      </c>
      <c r="B36" s="4">
        <f>'SEKTÖR (U S D)'!B36*1.5121</f>
        <v>1922317.3072906868</v>
      </c>
      <c r="C36" s="4">
        <f>'SEKTÖR (U S D)'!C36*1.8589</f>
        <v>2641134.069971474</v>
      </c>
      <c r="D36" s="34">
        <f t="shared" si="0"/>
        <v>37.39324199779938</v>
      </c>
      <c r="E36" s="34">
        <f t="shared" si="1"/>
        <v>11.772227091511656</v>
      </c>
      <c r="F36" s="4">
        <f>'SEKTÖR (U S D)'!F36*1.4998</f>
        <v>18435322.779359978</v>
      </c>
      <c r="G36" s="4">
        <f>'SEKTÖR (U S D)'!G36*1.6716</f>
        <v>25665103.582341887</v>
      </c>
      <c r="H36" s="34">
        <f t="shared" si="2"/>
        <v>39.217001456987276</v>
      </c>
      <c r="I36" s="34">
        <f t="shared" si="3"/>
        <v>11.409276043279021</v>
      </c>
      <c r="J36" s="4">
        <f>'SEKTÖR (U S D)'!J36*1.4987</f>
        <v>17602296.366733395</v>
      </c>
      <c r="K36" s="4">
        <f>'SEKTÖR (U S D)'!K36*1.641</f>
        <v>24811553.037939</v>
      </c>
      <c r="L36" s="34">
        <f t="shared" si="4"/>
        <v>40.95634183747974</v>
      </c>
      <c r="M36" s="45">
        <f t="shared" si="5"/>
        <v>11.285246616938789</v>
      </c>
    </row>
    <row r="37" spans="1:13" ht="14.25">
      <c r="A37" s="44" t="s">
        <v>159</v>
      </c>
      <c r="B37" s="4">
        <f>'SEKTÖR (U S D)'!B37*1.5121</f>
        <v>431410.397678928</v>
      </c>
      <c r="C37" s="4">
        <f>'SEKTÖR (U S D)'!C37*1.8589</f>
        <v>469583.830778738</v>
      </c>
      <c r="D37" s="34">
        <f t="shared" si="0"/>
        <v>8.848519485202615</v>
      </c>
      <c r="E37" s="34">
        <f t="shared" si="1"/>
        <v>2.0930582651144976</v>
      </c>
      <c r="F37" s="4">
        <f>'SEKTÖR (U S D)'!F37*1.4998</f>
        <v>4818658.423513736</v>
      </c>
      <c r="G37" s="4">
        <f>'SEKTÖR (U S D)'!G37*1.6716</f>
        <v>5383399.100333604</v>
      </c>
      <c r="H37" s="34">
        <f t="shared" si="2"/>
        <v>11.71987360764333</v>
      </c>
      <c r="I37" s="34">
        <f t="shared" si="3"/>
        <v>2.39315949728349</v>
      </c>
      <c r="J37" s="4">
        <f>'SEKTÖR (U S D)'!J37*1.4987</f>
        <v>4776460.8078684</v>
      </c>
      <c r="K37" s="4">
        <f>'SEKTÖR (U S D)'!K37*1.641</f>
        <v>5325684.642108</v>
      </c>
      <c r="L37" s="34">
        <f t="shared" si="4"/>
        <v>11.498552093944708</v>
      </c>
      <c r="M37" s="45">
        <f t="shared" si="5"/>
        <v>2.4223257809912804</v>
      </c>
    </row>
    <row r="38" spans="1:13" ht="14.25">
      <c r="A38" s="44" t="s">
        <v>158</v>
      </c>
      <c r="B38" s="4">
        <f>'SEKTÖR (U S D)'!B38*1.5121</f>
        <v>177794.554868838</v>
      </c>
      <c r="C38" s="4">
        <f>'SEKTÖR (U S D)'!C38*1.8589</f>
        <v>216273.283677089</v>
      </c>
      <c r="D38" s="34">
        <f t="shared" si="0"/>
        <v>21.64224255159974</v>
      </c>
      <c r="E38" s="34">
        <f t="shared" si="1"/>
        <v>0.9639867351758903</v>
      </c>
      <c r="F38" s="4">
        <f>'SEKTÖR (U S D)'!F38*1.4998</f>
        <v>1801634.6370200661</v>
      </c>
      <c r="G38" s="4">
        <f>'SEKTÖR (U S D)'!G38*1.6716</f>
        <v>2464920.397066176</v>
      </c>
      <c r="H38" s="34">
        <f t="shared" si="2"/>
        <v>36.81577531963948</v>
      </c>
      <c r="I38" s="34">
        <f t="shared" si="3"/>
        <v>1.095766364028474</v>
      </c>
      <c r="J38" s="4">
        <f>'SEKTÖR (U S D)'!J38*1.4987</f>
        <v>1740132.5324718996</v>
      </c>
      <c r="K38" s="4">
        <f>'SEKTÖR (U S D)'!K38*1.641</f>
        <v>2424577.05693</v>
      </c>
      <c r="L38" s="34">
        <f t="shared" si="4"/>
        <v>39.33289629875666</v>
      </c>
      <c r="M38" s="45">
        <f t="shared" si="5"/>
        <v>1.1027907034834905</v>
      </c>
    </row>
    <row r="39" spans="1:13" ht="15" thickBot="1">
      <c r="A39" s="44" t="s">
        <v>81</v>
      </c>
      <c r="B39" s="4">
        <f>'SEKTÖR (U S D)'!B39*1.5121</f>
        <v>6616.032087962</v>
      </c>
      <c r="C39" s="4">
        <f>'SEKTÖR (U S D)'!C39*1.8589</f>
        <v>9968.974055856</v>
      </c>
      <c r="D39" s="34">
        <f t="shared" si="0"/>
        <v>50.679046342516145</v>
      </c>
      <c r="E39" s="34">
        <f t="shared" si="1"/>
        <v>0.044434331368945756</v>
      </c>
      <c r="F39" s="4">
        <f>'SEKTÖR (U S D)'!F39*1.4998</f>
        <v>89885.905374432</v>
      </c>
      <c r="G39" s="4">
        <f>'SEKTÖR (U S D)'!G39*1.6716</f>
        <v>123007.556120484</v>
      </c>
      <c r="H39" s="34">
        <f t="shared" si="2"/>
        <v>36.84854773179316</v>
      </c>
      <c r="I39" s="34">
        <f t="shared" si="3"/>
        <v>0.05468231050325175</v>
      </c>
      <c r="J39" s="4">
        <f>'SEKTÖR (U S D)'!J39*1.4987</f>
        <v>89519.19290230001</v>
      </c>
      <c r="K39" s="4">
        <f>'SEKTÖR (U S D)'!K39*1.641</f>
        <v>119156.66943</v>
      </c>
      <c r="L39" s="34">
        <f t="shared" si="4"/>
        <v>33.10739916974666</v>
      </c>
      <c r="M39" s="45">
        <f t="shared" si="5"/>
        <v>0.05419702662362247</v>
      </c>
    </row>
    <row r="40" spans="1:13" ht="18" thickBot="1" thickTop="1">
      <c r="A40" s="51" t="s">
        <v>17</v>
      </c>
      <c r="B40" s="58">
        <f>'SEKTÖR (U S D)'!B40*1.5121</f>
        <v>519037.473522541</v>
      </c>
      <c r="C40" s="58">
        <f>'SEKTÖR (U S D)'!C40*1.8589</f>
        <v>641767.608966849</v>
      </c>
      <c r="D40" s="59">
        <f t="shared" si="0"/>
        <v>23.64571764180685</v>
      </c>
      <c r="E40" s="59">
        <f t="shared" si="1"/>
        <v>2.860526513451776</v>
      </c>
      <c r="F40" s="58">
        <f>'SEKTÖR (U S D)'!F40*1.4998</f>
        <v>5485414.4041313</v>
      </c>
      <c r="G40" s="58">
        <f>'SEKTÖR (U S D)'!G40*1.6716</f>
        <v>6479761.60440546</v>
      </c>
      <c r="H40" s="59">
        <f t="shared" si="2"/>
        <v>18.127111773456438</v>
      </c>
      <c r="I40" s="59">
        <f t="shared" si="3"/>
        <v>2.880541222135077</v>
      </c>
      <c r="J40" s="58">
        <f>'SEKTÖR (U S D)'!J40*1.4987</f>
        <v>5394159.276333099</v>
      </c>
      <c r="K40" s="58">
        <f>'SEKTÖR (U S D)'!K40*1.641</f>
        <v>6348274.822656</v>
      </c>
      <c r="L40" s="59">
        <f t="shared" si="4"/>
        <v>17.68793796114044</v>
      </c>
      <c r="M40" s="59">
        <f t="shared" si="5"/>
        <v>2.8874390432646337</v>
      </c>
    </row>
    <row r="41" spans="1:13" ht="14.25">
      <c r="A41" s="44" t="s">
        <v>84</v>
      </c>
      <c r="B41" s="4">
        <f>'SEKTÖR (U S D)'!B41*1.5121</f>
        <v>519037.473522541</v>
      </c>
      <c r="C41" s="4">
        <f>'SEKTÖR (U S D)'!C41*1.8589</f>
        <v>641767.608966849</v>
      </c>
      <c r="D41" s="34">
        <f t="shared" si="0"/>
        <v>23.64571764180685</v>
      </c>
      <c r="E41" s="34">
        <f t="shared" si="1"/>
        <v>2.860526513451776</v>
      </c>
      <c r="F41" s="4">
        <f>'SEKTÖR (U S D)'!F41*1.4998</f>
        <v>5485414.4041313</v>
      </c>
      <c r="G41" s="4">
        <f>'SEKTÖR (U S D)'!G41*1.6716</f>
        <v>6479761.60440546</v>
      </c>
      <c r="H41" s="34">
        <f t="shared" si="2"/>
        <v>18.127111773456438</v>
      </c>
      <c r="I41" s="34">
        <f t="shared" si="3"/>
        <v>2.880541222135077</v>
      </c>
      <c r="J41" s="4">
        <f>'SEKTÖR (U S D)'!J41*1.4987</f>
        <v>5394159.276333099</v>
      </c>
      <c r="K41" s="4">
        <f>'SEKTÖR (U S D)'!K41*1.641</f>
        <v>6348274.822656</v>
      </c>
      <c r="L41" s="34">
        <f t="shared" si="4"/>
        <v>17.68793796114044</v>
      </c>
      <c r="M41" s="45">
        <f t="shared" si="5"/>
        <v>2.8874390432646337</v>
      </c>
    </row>
    <row r="42" spans="1:13" ht="14.25">
      <c r="A42" s="133" t="s">
        <v>127</v>
      </c>
      <c r="B42" s="152">
        <f>'SEKTÖR (U S D)'!B42*1.5121</f>
        <v>0</v>
      </c>
      <c r="C42" s="152">
        <f>'SEKTÖR (U S D)'!C42*1.8589</f>
        <v>0</v>
      </c>
      <c r="D42" s="153"/>
      <c r="E42" s="154"/>
      <c r="F42" s="143">
        <f>'SEKTÖR (U S D)'!F42*1.4998</f>
        <v>2620493.668571404</v>
      </c>
      <c r="G42" s="143">
        <f>'SEKTÖR (U S D)'!G42*1.6716</f>
        <v>2122701.1363771195</v>
      </c>
      <c r="H42" s="144">
        <f t="shared" si="2"/>
        <v>-18.996135658120583</v>
      </c>
      <c r="I42" s="145">
        <f t="shared" si="3"/>
        <v>0.9436347351807077</v>
      </c>
      <c r="J42" s="143">
        <f>'SEKTÖR (U S D)'!J42*1.4987</f>
        <v>3689434.393113685</v>
      </c>
      <c r="K42" s="143">
        <f>'SEKTÖR (U S D)'!K42*1.641</f>
        <v>2615226.807416957</v>
      </c>
      <c r="L42" s="144">
        <f t="shared" si="4"/>
        <v>-29.115779581329114</v>
      </c>
      <c r="M42" s="146">
        <f t="shared" si="5"/>
        <v>1.1895055273565984</v>
      </c>
    </row>
    <row r="43" spans="1:13" s="39" customFormat="1" ht="18.75" thickBot="1">
      <c r="A43" s="46" t="s">
        <v>18</v>
      </c>
      <c r="B43" s="47">
        <f>'SEKTÖR (U S D)'!B43*1.5121</f>
        <v>17462054.2118341</v>
      </c>
      <c r="C43" s="47">
        <f>'SEKTÖR (U S D)'!C43*1.8589</f>
        <v>22435296.64727466</v>
      </c>
      <c r="D43" s="48">
        <f>(C43-B43)/B43*100</f>
        <v>28.48028287571217</v>
      </c>
      <c r="E43" s="49">
        <f>C43/C$43*100</f>
        <v>100</v>
      </c>
      <c r="F43" s="47">
        <f>'SEKTÖR (U S D)'!F43*1.4998</f>
        <v>170802052.13216317</v>
      </c>
      <c r="G43" s="47">
        <f>'SEKTÖR (U S D)'!G43*1.6716</f>
        <v>224949448.89567024</v>
      </c>
      <c r="H43" s="48">
        <f t="shared" si="2"/>
        <v>31.70184203735966</v>
      </c>
      <c r="I43" s="49">
        <f t="shared" si="3"/>
        <v>100</v>
      </c>
      <c r="J43" s="47">
        <f>'SEKTÖR (U S D)'!J43*1.4987</f>
        <v>168027139.19084236</v>
      </c>
      <c r="K43" s="47">
        <f>'SEKTÖR (U S D)'!K43*1.641</f>
        <v>219858314.843538</v>
      </c>
      <c r="L43" s="48">
        <f t="shared" si="4"/>
        <v>30.846907173624295</v>
      </c>
      <c r="M43" s="49">
        <f t="shared" si="5"/>
        <v>100</v>
      </c>
    </row>
    <row r="44" spans="1:13" s="39" customFormat="1" ht="18">
      <c r="A44" s="148"/>
      <c r="B44" s="149"/>
      <c r="C44" s="149"/>
      <c r="D44" s="150"/>
      <c r="E44" s="151"/>
      <c r="F44" s="149"/>
      <c r="G44" s="149"/>
      <c r="H44" s="150"/>
      <c r="I44" s="151"/>
      <c r="J44" s="149"/>
      <c r="K44" s="149"/>
      <c r="L44" s="150"/>
      <c r="M44" s="151"/>
    </row>
    <row r="45" ht="12.75">
      <c r="A45" s="64" t="s">
        <v>107</v>
      </c>
    </row>
    <row r="46" ht="12.75">
      <c r="A46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">
      <selection activeCell="F1" sqref="F1:G16384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hidden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74" t="s">
        <v>119</v>
      </c>
      <c r="B5" s="175"/>
      <c r="C5" s="175"/>
      <c r="D5" s="175"/>
      <c r="E5" s="175"/>
      <c r="F5" s="175"/>
      <c r="G5" s="176"/>
    </row>
    <row r="6" spans="1:7" ht="50.25" customHeight="1" thickBot="1" thickTop="1">
      <c r="A6" s="40"/>
      <c r="B6" s="177" t="s">
        <v>167</v>
      </c>
      <c r="C6" s="179"/>
      <c r="D6" s="177" t="s">
        <v>168</v>
      </c>
      <c r="E6" s="178"/>
      <c r="F6" s="177" t="s">
        <v>160</v>
      </c>
      <c r="G6" s="179"/>
    </row>
    <row r="7" spans="1:7" ht="31.5" thickBot="1" thickTop="1">
      <c r="A7" s="41" t="s">
        <v>1</v>
      </c>
      <c r="B7" s="31" t="s">
        <v>108</v>
      </c>
      <c r="C7" s="32" t="s">
        <v>120</v>
      </c>
      <c r="D7" s="31" t="s">
        <v>108</v>
      </c>
      <c r="E7" s="32" t="s">
        <v>120</v>
      </c>
      <c r="F7" s="31" t="s">
        <v>108</v>
      </c>
      <c r="G7" s="32" t="s">
        <v>120</v>
      </c>
    </row>
    <row r="8" spans="1:7" ht="18" thickBot="1" thickTop="1">
      <c r="A8" s="57" t="s">
        <v>2</v>
      </c>
      <c r="B8" s="59">
        <f>'SEKTÖR (U S D)'!D8</f>
        <v>9.373197861221128</v>
      </c>
      <c r="C8" s="59">
        <f>'SEKTÖR (TL)'!D8</f>
        <v>34.45793102587392</v>
      </c>
      <c r="D8" s="59">
        <f>'SEKTÖR (U S D)'!H8</f>
        <v>19.07313120173505</v>
      </c>
      <c r="E8" s="59">
        <f>'SEKTÖR (TL)'!H8</f>
        <v>32.71279245020689</v>
      </c>
      <c r="F8" s="59">
        <f>'SEKTÖR (U S D)'!L8</f>
        <v>20.13242669731798</v>
      </c>
      <c r="G8" s="59">
        <f>'SEKTÖR (TL)'!L8</f>
        <v>31.538875165342507</v>
      </c>
    </row>
    <row r="9" spans="1:7" s="64" customFormat="1" ht="15.75">
      <c r="A9" s="60" t="s">
        <v>75</v>
      </c>
      <c r="B9" s="62">
        <f>'SEKTÖR (U S D)'!D9</f>
        <v>8.762511943634884</v>
      </c>
      <c r="C9" s="62">
        <f>'SEKTÖR (TL)'!D9</f>
        <v>33.707184347611204</v>
      </c>
      <c r="D9" s="62">
        <f>'SEKTÖR (U S D)'!H9</f>
        <v>17.42805097923455</v>
      </c>
      <c r="E9" s="62">
        <f>'SEKTÖR (TL)'!H9</f>
        <v>30.879270580669722</v>
      </c>
      <c r="F9" s="62">
        <f>'SEKTÖR (U S D)'!L9</f>
        <v>18.258132971166933</v>
      </c>
      <c r="G9" s="62">
        <f>'SEKTÖR (TL)'!L9</f>
        <v>29.486619207102784</v>
      </c>
    </row>
    <row r="10" spans="1:7" ht="14.25">
      <c r="A10" s="44" t="s">
        <v>3</v>
      </c>
      <c r="B10" s="34">
        <f>'SEKTÖR (U S D)'!D10</f>
        <v>21.467168802701263</v>
      </c>
      <c r="C10" s="34">
        <f>'SEKTÖR (TL)'!D10</f>
        <v>49.3256531230351</v>
      </c>
      <c r="D10" s="34">
        <f>'SEKTÖR (U S D)'!H10</f>
        <v>33.069552597742884</v>
      </c>
      <c r="E10" s="34">
        <f>'SEKTÖR (TL)'!H10</f>
        <v>48.31248441284637</v>
      </c>
      <c r="F10" s="34">
        <f>'SEKTÖR (U S D)'!L10</f>
        <v>33.59210300175556</v>
      </c>
      <c r="G10" s="34">
        <f>'SEKTÖR (TL)'!L10</f>
        <v>46.276533679776385</v>
      </c>
    </row>
    <row r="11" spans="1:7" ht="14.25">
      <c r="A11" s="44" t="s">
        <v>4</v>
      </c>
      <c r="B11" s="34">
        <f>'SEKTÖR (U S D)'!D11</f>
        <v>7.64066114982355</v>
      </c>
      <c r="C11" s="34">
        <f>'SEKTÖR (TL)'!D11</f>
        <v>32.32803717439784</v>
      </c>
      <c r="D11" s="34">
        <f>'SEKTÖR (U S D)'!H11</f>
        <v>7.3632545510478735</v>
      </c>
      <c r="E11" s="34">
        <f>'SEKTÖR (TL)'!H11</f>
        <v>19.661565747120694</v>
      </c>
      <c r="F11" s="34">
        <f>'SEKTÖR (U S D)'!L11</f>
        <v>6.93768363615503</v>
      </c>
      <c r="G11" s="34">
        <f>'SEKTÖR (TL)'!L11</f>
        <v>17.09130502897873</v>
      </c>
    </row>
    <row r="12" spans="1:7" ht="14.25">
      <c r="A12" s="44" t="s">
        <v>5</v>
      </c>
      <c r="B12" s="34">
        <f>'SEKTÖR (U S D)'!D12</f>
        <v>6.128354941865441</v>
      </c>
      <c r="C12" s="34">
        <f>'SEKTÖR (TL)'!D12</f>
        <v>30.468883672662965</v>
      </c>
      <c r="D12" s="34">
        <f>'SEKTÖR (U S D)'!H12</f>
        <v>7.67534707290323</v>
      </c>
      <c r="E12" s="34">
        <f>'SEKTÖR (TL)'!H12</f>
        <v>20.009408032447688</v>
      </c>
      <c r="F12" s="34">
        <f>'SEKTÖR (U S D)'!L12</f>
        <v>8.216886421777902</v>
      </c>
      <c r="G12" s="34">
        <f>'SEKTÖR (TL)'!L12</f>
        <v>18.491966783303898</v>
      </c>
    </row>
    <row r="13" spans="1:7" ht="14.25">
      <c r="A13" s="44" t="s">
        <v>6</v>
      </c>
      <c r="B13" s="34">
        <f>'SEKTÖR (U S D)'!D13</f>
        <v>-10.731650046604278</v>
      </c>
      <c r="C13" s="34">
        <f>'SEKTÖR (TL)'!D13</f>
        <v>9.74203804534575</v>
      </c>
      <c r="D13" s="34">
        <f>'SEKTÖR (U S D)'!H13</f>
        <v>10.572603969146392</v>
      </c>
      <c r="E13" s="34">
        <f>'SEKTÖR (TL)'!H13</f>
        <v>23.23854166877257</v>
      </c>
      <c r="F13" s="34">
        <f>'SEKTÖR (U S D)'!L13</f>
        <v>15.723034414756285</v>
      </c>
      <c r="G13" s="34">
        <f>'SEKTÖR (TL)'!L13</f>
        <v>26.71081569000806</v>
      </c>
    </row>
    <row r="14" spans="1:7" ht="14.25">
      <c r="A14" s="44" t="s">
        <v>7</v>
      </c>
      <c r="B14" s="34">
        <f>'SEKTÖR (U S D)'!D14</f>
        <v>-7.277266434172142</v>
      </c>
      <c r="C14" s="34">
        <f>'SEKTÖR (TL)'!D14</f>
        <v>13.988684230882479</v>
      </c>
      <c r="D14" s="34">
        <f>'SEKTÖR (U S D)'!H14</f>
        <v>13.922492023803418</v>
      </c>
      <c r="E14" s="34">
        <f>'SEKTÖR (TL)'!H14</f>
        <v>26.97215473195745</v>
      </c>
      <c r="F14" s="34">
        <f>'SEKTÖR (U S D)'!L14</f>
        <v>16.60827473707546</v>
      </c>
      <c r="G14" s="34">
        <f>'SEKTÖR (TL)'!L14</f>
        <v>27.68010865652955</v>
      </c>
    </row>
    <row r="15" spans="1:7" ht="14.25">
      <c r="A15" s="44" t="s">
        <v>8</v>
      </c>
      <c r="B15" s="34">
        <f>'SEKTÖR (U S D)'!D15</f>
        <v>10.572010941763207</v>
      </c>
      <c r="C15" s="34">
        <f>'SEKTÖR (TL)'!D15</f>
        <v>35.93169177940853</v>
      </c>
      <c r="D15" s="34">
        <f>'SEKTÖR (U S D)'!H15</f>
        <v>-4.246756139154389</v>
      </c>
      <c r="E15" s="34">
        <f>'SEKTÖR (TL)'!H15</f>
        <v>6.721644511127822</v>
      </c>
      <c r="F15" s="34">
        <f>'SEKTÖR (U S D)'!L15</f>
        <v>-9.329738811350925</v>
      </c>
      <c r="G15" s="34">
        <f>'SEKTÖR (TL)'!L15</f>
        <v>-0.7206921928517223</v>
      </c>
    </row>
    <row r="16" spans="1:7" ht="14.25">
      <c r="A16" s="44" t="s">
        <v>147</v>
      </c>
      <c r="B16" s="34">
        <f>'SEKTÖR (U S D)'!D16</f>
        <v>8.896782967819929</v>
      </c>
      <c r="C16" s="34">
        <f>'SEKTÖR (TL)'!D16</f>
        <v>33.87225041920539</v>
      </c>
      <c r="D16" s="34">
        <f>'SEKTÖR (U S D)'!H16</f>
        <v>-3.0748209560549156</v>
      </c>
      <c r="E16" s="34">
        <f>'SEKTÖR (TL)'!H16</f>
        <v>8.027823236337246</v>
      </c>
      <c r="F16" s="34">
        <f>'SEKTÖR (U S D)'!L16</f>
        <v>-4.4418055629862705</v>
      </c>
      <c r="G16" s="34">
        <f>'SEKTÖR (TL)'!L16</f>
        <v>4.631345213277872</v>
      </c>
    </row>
    <row r="17" spans="1:7" ht="14.25">
      <c r="A17" s="89" t="s">
        <v>151</v>
      </c>
      <c r="B17" s="34">
        <f>'SEKTÖR (U S D)'!D17</f>
        <v>-10.698041231199653</v>
      </c>
      <c r="C17" s="34">
        <f>'SEKTÖR (TL)'!D17</f>
        <v>9.783355039562839</v>
      </c>
      <c r="D17" s="34">
        <f>'SEKTÖR (U S D)'!H17</f>
        <v>35.83074851112485</v>
      </c>
      <c r="E17" s="34">
        <f>'SEKTÖR (TL)'!H17</f>
        <v>51.3899714703269</v>
      </c>
      <c r="F17" s="34">
        <f>'SEKTÖR (U S D)'!L17</f>
        <v>37.10509320963917</v>
      </c>
      <c r="G17" s="34">
        <f>'SEKTÖR (TL)'!L17</f>
        <v>50.12307863949951</v>
      </c>
    </row>
    <row r="18" spans="1:7" s="64" customFormat="1" ht="15.75">
      <c r="A18" s="42" t="s">
        <v>76</v>
      </c>
      <c r="B18" s="33">
        <f>'SEKTÖR (U S D)'!D18</f>
        <v>25.574819570855013</v>
      </c>
      <c r="C18" s="33">
        <f>'SEKTÖR (TL)'!D18</f>
        <v>54.37539322813462</v>
      </c>
      <c r="D18" s="33">
        <f>'SEKTÖR (U S D)'!H18</f>
        <v>47.72572579773531</v>
      </c>
      <c r="E18" s="33">
        <f>'SEKTÖR (TL)'!H18</f>
        <v>64.64750182924011</v>
      </c>
      <c r="F18" s="33">
        <f>'SEKTÖR (U S D)'!L18</f>
        <v>50.18683306613294</v>
      </c>
      <c r="G18" s="33">
        <f>'SEKTÖR (TL)'!L18</f>
        <v>64.44691603491303</v>
      </c>
    </row>
    <row r="19" spans="1:7" ht="14.25">
      <c r="A19" s="44" t="s">
        <v>110</v>
      </c>
      <c r="B19" s="34">
        <f>'SEKTÖR (U S D)'!D19</f>
        <v>25.574819570855013</v>
      </c>
      <c r="C19" s="34">
        <f>'SEKTÖR (TL)'!D19</f>
        <v>54.37539322813462</v>
      </c>
      <c r="D19" s="34">
        <f>'SEKTÖR (U S D)'!H19</f>
        <v>47.72572579773531</v>
      </c>
      <c r="E19" s="34">
        <f>'SEKTÖR (TL)'!H19</f>
        <v>64.64750182924011</v>
      </c>
      <c r="F19" s="34">
        <f>'SEKTÖR (U S D)'!L19</f>
        <v>50.18683306613294</v>
      </c>
      <c r="G19" s="34">
        <f>'SEKTÖR (TL)'!L19</f>
        <v>64.44691603491303</v>
      </c>
    </row>
    <row r="20" spans="1:7" s="64" customFormat="1" ht="15.75">
      <c r="A20" s="42" t="s">
        <v>77</v>
      </c>
      <c r="B20" s="33">
        <f>'SEKTÖR (U S D)'!D20</f>
        <v>5.887494376280594</v>
      </c>
      <c r="C20" s="33">
        <f>'SEKTÖR (TL)'!D20</f>
        <v>30.172781757865213</v>
      </c>
      <c r="D20" s="33">
        <f>'SEKTÖR (U S D)'!H20</f>
        <v>15.911083812318322</v>
      </c>
      <c r="E20" s="33">
        <f>'SEKTÖR (TL)'!H20</f>
        <v>29.188536938706033</v>
      </c>
      <c r="F20" s="33">
        <f>'SEKTÖR (U S D)'!L20</f>
        <v>17.586361839311813</v>
      </c>
      <c r="G20" s="33">
        <f>'SEKTÖR (TL)'!L20</f>
        <v>28.7510641077672</v>
      </c>
    </row>
    <row r="21" spans="1:7" ht="15" thickBot="1">
      <c r="A21" s="44" t="s">
        <v>9</v>
      </c>
      <c r="B21" s="34">
        <f>'SEKTÖR (U S D)'!D21</f>
        <v>5.887494376280594</v>
      </c>
      <c r="C21" s="34">
        <f>'SEKTÖR (TL)'!D21</f>
        <v>30.172781757865213</v>
      </c>
      <c r="D21" s="34">
        <f>'SEKTÖR (U S D)'!H21</f>
        <v>15.911083812318322</v>
      </c>
      <c r="E21" s="34">
        <f>'SEKTÖR (TL)'!H21</f>
        <v>29.188536938706033</v>
      </c>
      <c r="F21" s="34">
        <f>'SEKTÖR (U S D)'!L21</f>
        <v>17.586361839311813</v>
      </c>
      <c r="G21" s="34">
        <f>'SEKTÖR (TL)'!L21</f>
        <v>28.7510641077672</v>
      </c>
    </row>
    <row r="22" spans="1:7" ht="18" thickBot="1" thickTop="1">
      <c r="A22" s="51" t="s">
        <v>10</v>
      </c>
      <c r="B22" s="59">
        <f>'SEKTÖR (U S D)'!D22</f>
        <v>3.7759514208179543</v>
      </c>
      <c r="C22" s="59">
        <f>'SEKTÖR (TL)'!D22</f>
        <v>27.576956614085375</v>
      </c>
      <c r="D22" s="59">
        <f>'SEKTÖR (U S D)'!H22</f>
        <v>19.34735021543339</v>
      </c>
      <c r="E22" s="59">
        <f>'SEKTÖR (TL)'!H22</f>
        <v>33.01842286979495</v>
      </c>
      <c r="F22" s="59">
        <f>'SEKTÖR (U S D)'!L22</f>
        <v>21.34827155065783</v>
      </c>
      <c r="G22" s="59">
        <f>'SEKTÖR (TL)'!L22</f>
        <v>32.87016321787518</v>
      </c>
    </row>
    <row r="23" spans="1:7" s="64" customFormat="1" ht="15.75">
      <c r="A23" s="42" t="s">
        <v>78</v>
      </c>
      <c r="B23" s="33">
        <f>'SEKTÖR (U S D)'!D23</f>
        <v>-3.764332535820399</v>
      </c>
      <c r="C23" s="33">
        <f>'SEKTÖR (TL)'!D23</f>
        <v>18.30730920518714</v>
      </c>
      <c r="D23" s="33">
        <f>'SEKTÖR (U S D)'!H23</f>
        <v>20.666280273261034</v>
      </c>
      <c r="E23" s="33">
        <f>'SEKTÖR (TL)'!H23</f>
        <v>34.48843452779247</v>
      </c>
      <c r="F23" s="33">
        <f>'SEKTÖR (U S D)'!L23</f>
        <v>23.973207825403016</v>
      </c>
      <c r="G23" s="33">
        <f>'SEKTÖR (TL)'!L23</f>
        <v>35.744334450848314</v>
      </c>
    </row>
    <row r="24" spans="1:7" ht="14.25">
      <c r="A24" s="44" t="s">
        <v>11</v>
      </c>
      <c r="B24" s="34">
        <f>'SEKTÖR (U S D)'!D24</f>
        <v>0.5646995004343761</v>
      </c>
      <c r="C24" s="34">
        <f>'SEKTÖR (TL)'!D24</f>
        <v>23.629204352461784</v>
      </c>
      <c r="D24" s="34">
        <f>'SEKTÖR (U S D)'!H24</f>
        <v>21.937325424058997</v>
      </c>
      <c r="E24" s="34">
        <f>'SEKTÖR (TL)'!H24</f>
        <v>35.9050761293886</v>
      </c>
      <c r="F24" s="34">
        <f>'SEKTÖR (U S D)'!L24</f>
        <v>24.57457043194573</v>
      </c>
      <c r="G24" s="34">
        <f>'SEKTÖR (TL)'!L24</f>
        <v>36.40279580891637</v>
      </c>
    </row>
    <row r="25" spans="1:7" ht="14.25">
      <c r="A25" s="44" t="s">
        <v>12</v>
      </c>
      <c r="B25" s="34">
        <f>'SEKTÖR (U S D)'!D25</f>
        <v>-32.87644616527312</v>
      </c>
      <c r="C25" s="34">
        <f>'SEKTÖR (TL)'!D25</f>
        <v>-17.481665086056612</v>
      </c>
      <c r="D25" s="34">
        <f>'SEKTÖR (U S D)'!H25</f>
        <v>8.478357644034922</v>
      </c>
      <c r="E25" s="34">
        <f>'SEKTÖR (TL)'!H25</f>
        <v>20.9044023454919</v>
      </c>
      <c r="F25" s="34">
        <f>'SEKTÖR (U S D)'!L25</f>
        <v>15.42159501722788</v>
      </c>
      <c r="G25" s="34">
        <f>'SEKTÖR (TL)'!L25</f>
        <v>26.3807549364589</v>
      </c>
    </row>
    <row r="26" spans="1:7" ht="14.25">
      <c r="A26" s="44" t="s">
        <v>13</v>
      </c>
      <c r="B26" s="34">
        <f>'SEKTÖR (U S D)'!D26</f>
        <v>14.294969375239605</v>
      </c>
      <c r="C26" s="34">
        <f>'SEKTÖR (TL)'!D26</f>
        <v>40.508510397217705</v>
      </c>
      <c r="D26" s="34">
        <f>'SEKTÖR (U S D)'!H26</f>
        <v>26.808367944865996</v>
      </c>
      <c r="E26" s="34">
        <f>'SEKTÖR (TL)'!H26</f>
        <v>41.334089783063064</v>
      </c>
      <c r="F26" s="34">
        <f>'SEKTÖR (U S D)'!L26</f>
        <v>29.508456445998256</v>
      </c>
      <c r="G26" s="34">
        <f>'SEKTÖR (TL)'!L26</f>
        <v>41.80514914785024</v>
      </c>
    </row>
    <row r="27" spans="1:7" s="64" customFormat="1" ht="15.75">
      <c r="A27" s="42" t="s">
        <v>79</v>
      </c>
      <c r="B27" s="33">
        <f>'SEKTÖR (U S D)'!D27</f>
        <v>-0.10035614974611262</v>
      </c>
      <c r="C27" s="33">
        <f>'SEKTÖR (TL)'!D27</f>
        <v>22.811618248288426</v>
      </c>
      <c r="D27" s="33">
        <f>'SEKTÖR (U S D)'!H27</f>
        <v>28.93341175499809</v>
      </c>
      <c r="E27" s="33">
        <f>'SEKTÖR (TL)'!H27</f>
        <v>43.70255440035657</v>
      </c>
      <c r="F27" s="33">
        <f>'SEKTÖR (U S D)'!L27</f>
        <v>34.627908113711285</v>
      </c>
      <c r="G27" s="33">
        <f>'SEKTÖR (TL)'!L27</f>
        <v>47.410687405484914</v>
      </c>
    </row>
    <row r="28" spans="1:7" ht="14.25">
      <c r="A28" s="44" t="s">
        <v>14</v>
      </c>
      <c r="B28" s="34">
        <f>'SEKTÖR (U S D)'!D28</f>
        <v>-0.10035614974611262</v>
      </c>
      <c r="C28" s="34">
        <f>'SEKTÖR (TL)'!D28</f>
        <v>22.811618248288426</v>
      </c>
      <c r="D28" s="34">
        <f>'SEKTÖR (U S D)'!H28</f>
        <v>28.93341175499809</v>
      </c>
      <c r="E28" s="34">
        <f>'SEKTÖR (TL)'!H28</f>
        <v>43.70255440035657</v>
      </c>
      <c r="F28" s="34">
        <f>'SEKTÖR (U S D)'!L28</f>
        <v>34.627908113711285</v>
      </c>
      <c r="G28" s="34">
        <f>'SEKTÖR (TL)'!L28</f>
        <v>47.410687405484914</v>
      </c>
    </row>
    <row r="29" spans="1:7" s="64" customFormat="1" ht="15.75">
      <c r="A29" s="42" t="s">
        <v>80</v>
      </c>
      <c r="B29" s="33">
        <f>'SEKTÖR (U S D)'!D29</f>
        <v>5.578101534418703</v>
      </c>
      <c r="C29" s="33">
        <f>'SEKTÖR (TL)'!D29</f>
        <v>29.792429695344847</v>
      </c>
      <c r="D29" s="33">
        <f>'SEKTÖR (U S D)'!H29</f>
        <v>17.482664085069242</v>
      </c>
      <c r="E29" s="33">
        <f>'SEKTÖR (TL)'!H29</f>
        <v>30.940139541673396</v>
      </c>
      <c r="F29" s="33">
        <f>'SEKTÖR (U S D)'!L29</f>
        <v>18.7214369392381</v>
      </c>
      <c r="G29" s="33">
        <f>'SEKTÖR (TL)'!L29</f>
        <v>29.993913403142532</v>
      </c>
    </row>
    <row r="30" spans="1:7" ht="14.25">
      <c r="A30" s="44" t="s">
        <v>15</v>
      </c>
      <c r="B30" s="34">
        <f>'SEKTÖR (U S D)'!D30</f>
        <v>-8.046024912576325</v>
      </c>
      <c r="C30" s="34">
        <f>'SEKTÖR (TL)'!D30</f>
        <v>13.043611064090902</v>
      </c>
      <c r="D30" s="34">
        <f>'SEKTÖR (U S D)'!H30</f>
        <v>10.695203721261896</v>
      </c>
      <c r="E30" s="34">
        <f>'SEKTÖR (TL)'!H30</f>
        <v>23.375185051647797</v>
      </c>
      <c r="F30" s="34">
        <f>'SEKTÖR (U S D)'!L30</f>
        <v>13.357135450675269</v>
      </c>
      <c r="G30" s="34">
        <f>'SEKTÖR (TL)'!L30</f>
        <v>24.12027708984996</v>
      </c>
    </row>
    <row r="31" spans="1:7" ht="14.25">
      <c r="A31" s="44" t="s">
        <v>122</v>
      </c>
      <c r="B31" s="34">
        <f>'SEKTÖR (U S D)'!D31</f>
        <v>3.13292796344073</v>
      </c>
      <c r="C31" s="34">
        <f>'SEKTÖR (TL)'!D31</f>
        <v>26.78645578416769</v>
      </c>
      <c r="D31" s="34">
        <f>'SEKTÖR (U S D)'!H31</f>
        <v>17.411133373021386</v>
      </c>
      <c r="E31" s="34">
        <f>'SEKTÖR (TL)'!H31</f>
        <v>30.86041508623986</v>
      </c>
      <c r="F31" s="34">
        <f>'SEKTÖR (U S D)'!L31</f>
        <v>18.671726555808817</v>
      </c>
      <c r="G31" s="34">
        <f>'SEKTÖR (TL)'!L31</f>
        <v>29.939483070716133</v>
      </c>
    </row>
    <row r="32" spans="1:7" ht="14.25">
      <c r="A32" s="44" t="s">
        <v>123</v>
      </c>
      <c r="B32" s="34">
        <f>'SEKTÖR (U S D)'!D32</f>
        <v>55.13031670312163</v>
      </c>
      <c r="C32" s="34">
        <f>'SEKTÖR (TL)'!D32</f>
        <v>90.70944098897742</v>
      </c>
      <c r="D32" s="34">
        <f>'SEKTÖR (U S D)'!H32</f>
        <v>16.898102246092357</v>
      </c>
      <c r="E32" s="34">
        <f>'SEKTÖR (TL)'!H32</f>
        <v>30.288616958639786</v>
      </c>
      <c r="F32" s="34">
        <f>'SEKTÖR (U S D)'!L32</f>
        <v>-0.23009046268684616</v>
      </c>
      <c r="G32" s="34">
        <f>'SEKTÖR (TL)'!L32</f>
        <v>9.242958264316336</v>
      </c>
    </row>
    <row r="33" spans="1:7" ht="14.25">
      <c r="A33" s="44" t="s">
        <v>32</v>
      </c>
      <c r="B33" s="34">
        <f>'SEKTÖR (U S D)'!D33</f>
        <v>12.156956921786083</v>
      </c>
      <c r="C33" s="34">
        <f>'SEKTÖR (TL)'!D33</f>
        <v>37.88014497844598</v>
      </c>
      <c r="D33" s="34">
        <f>'SEKTÖR (U S D)'!H33</f>
        <v>11.531974336483138</v>
      </c>
      <c r="E33" s="34">
        <f>'SEKTÖR (TL)'!H33</f>
        <v>24.307806574786767</v>
      </c>
      <c r="F33" s="34">
        <f>'SEKTÖR (U S D)'!L33</f>
        <v>10.946887599636355</v>
      </c>
      <c r="G33" s="34">
        <f>'SEKTÖR (TL)'!L33</f>
        <v>21.48117872222811</v>
      </c>
    </row>
    <row r="34" spans="1:7" ht="14.25">
      <c r="A34" s="44" t="s">
        <v>31</v>
      </c>
      <c r="B34" s="34">
        <f>'SEKTÖR (U S D)'!D34</f>
        <v>26.37317303351343</v>
      </c>
      <c r="C34" s="34">
        <f>'SEKTÖR (TL)'!D34</f>
        <v>55.35684898617691</v>
      </c>
      <c r="D34" s="34">
        <f>'SEKTÖR (U S D)'!H34</f>
        <v>32.6680371969833</v>
      </c>
      <c r="E34" s="34">
        <f>'SEKTÖR (TL)'!H34</f>
        <v>47.86497598244917</v>
      </c>
      <c r="F34" s="34">
        <f>'SEKTÖR (U S D)'!L34</f>
        <v>32.91281110401362</v>
      </c>
      <c r="G34" s="34">
        <f>'SEKTÖR (TL)'!L34</f>
        <v>45.532743725686494</v>
      </c>
    </row>
    <row r="35" spans="1:7" ht="14.25">
      <c r="A35" s="44" t="s">
        <v>16</v>
      </c>
      <c r="B35" s="34">
        <f>'SEKTÖR (U S D)'!D35</f>
        <v>3.3485788589385503</v>
      </c>
      <c r="C35" s="34">
        <f>'SEKTÖR (TL)'!D35</f>
        <v>27.05156619329468</v>
      </c>
      <c r="D35" s="34">
        <f>'SEKTÖR (U S D)'!H35</f>
        <v>20.875195635013956</v>
      </c>
      <c r="E35" s="34">
        <f>'SEKTÖR (TL)'!H35</f>
        <v>34.72128085310662</v>
      </c>
      <c r="F35" s="34">
        <f>'SEKTÖR (U S D)'!L35</f>
        <v>21.374978780946392</v>
      </c>
      <c r="G35" s="34">
        <f>'SEKTÖR (TL)'!L35</f>
        <v>32.89940627179091</v>
      </c>
    </row>
    <row r="36" spans="1:7" ht="14.25">
      <c r="A36" s="44" t="s">
        <v>146</v>
      </c>
      <c r="B36" s="34">
        <f>'SEKTÖR (U S D)'!D36</f>
        <v>11.760891508350326</v>
      </c>
      <c r="C36" s="34">
        <f>'SEKTÖR (TL)'!D36</f>
        <v>37.39324199779938</v>
      </c>
      <c r="D36" s="34">
        <f>'SEKTÖR (U S D)'!H36</f>
        <v>24.908865030623076</v>
      </c>
      <c r="E36" s="34">
        <f>'SEKTÖR (TL)'!H36</f>
        <v>39.217001456987276</v>
      </c>
      <c r="F36" s="34">
        <f>'SEKTÖR (U S D)'!L36</f>
        <v>28.73325381586281</v>
      </c>
      <c r="G36" s="34">
        <f>'SEKTÖR (TL)'!L36</f>
        <v>40.95634183747974</v>
      </c>
    </row>
    <row r="37" spans="1:7" ht="14.25">
      <c r="A37" s="44" t="s">
        <v>159</v>
      </c>
      <c r="B37" s="34">
        <f>'SEKTÖR (U S D)'!D37</f>
        <v>-11.45847204606226</v>
      </c>
      <c r="C37" s="34">
        <f>'SEKTÖR (TL)'!D37</f>
        <v>8.848519485202615</v>
      </c>
      <c r="D37" s="34">
        <f>'SEKTÖR (U S D)'!H37</f>
        <v>0.2377760449530078</v>
      </c>
      <c r="E37" s="34">
        <f>'SEKTÖR (TL)'!H37</f>
        <v>11.71987360764333</v>
      </c>
      <c r="F37" s="34">
        <f>'SEKTÖR (U S D)'!L37</f>
        <v>1.8299086064563919</v>
      </c>
      <c r="G37" s="34">
        <f>'SEKTÖR (TL)'!L37</f>
        <v>11.498552093944708</v>
      </c>
    </row>
    <row r="38" spans="1:7" ht="14.25">
      <c r="A38" s="89" t="s">
        <v>158</v>
      </c>
      <c r="B38" s="34">
        <f>'SEKTÖR (U S D)'!D38</f>
        <v>-1.0515708417483591</v>
      </c>
      <c r="C38" s="34">
        <f>'SEKTÖR (TL)'!D38</f>
        <v>21.64224255159974</v>
      </c>
      <c r="D38" s="34">
        <f>'SEKTÖR (U S D)'!H38</f>
        <v>22.754426791334822</v>
      </c>
      <c r="E38" s="34">
        <f>'SEKTÖR (TL)'!H38</f>
        <v>36.81577531963948</v>
      </c>
      <c r="F38" s="34">
        <f>'SEKTÖR (U S D)'!L38</f>
        <v>27.25058603470237</v>
      </c>
      <c r="G38" s="34">
        <f>'SEKTÖR (TL)'!L38</f>
        <v>39.33289629875666</v>
      </c>
    </row>
    <row r="39" spans="1:7" ht="15" thickBot="1">
      <c r="A39" s="44" t="s">
        <v>81</v>
      </c>
      <c r="B39" s="34">
        <f>'SEKTÖR (U S D)'!D39</f>
        <v>22.56807035048612</v>
      </c>
      <c r="C39" s="34">
        <f>'SEKTÖR (TL)'!D39</f>
        <v>50.679046342516145</v>
      </c>
      <c r="D39" s="34">
        <f>'SEKTÖR (U S D)'!H39</f>
        <v>22.783830993146314</v>
      </c>
      <c r="E39" s="34">
        <f>'SEKTÖR (TL)'!H39</f>
        <v>36.84854773179316</v>
      </c>
      <c r="F39" s="34">
        <f>'SEKTÖR (U S D)'!L39</f>
        <v>21.56493548793377</v>
      </c>
      <c r="G39" s="34">
        <f>'SEKTÖR (TL)'!L39</f>
        <v>33.10739916974666</v>
      </c>
    </row>
    <row r="40" spans="1:7" ht="18" thickBot="1" thickTop="1">
      <c r="A40" s="51" t="s">
        <v>17</v>
      </c>
      <c r="B40" s="59">
        <f>'SEKTÖR (U S D)'!D40</f>
        <v>0.5781320383969722</v>
      </c>
      <c r="C40" s="59">
        <f>'SEKTÖR (TL)'!D40</f>
        <v>23.64571764180685</v>
      </c>
      <c r="D40" s="59">
        <f>'SEKTÖR (U S D)'!H40</f>
        <v>5.98650528704831</v>
      </c>
      <c r="E40" s="59">
        <f>'SEKTÖR (TL)'!H40</f>
        <v>18.127111773456438</v>
      </c>
      <c r="F40" s="59">
        <f>'SEKTÖR (U S D)'!L40</f>
        <v>7.482579294552817</v>
      </c>
      <c r="G40" s="59">
        <f>'SEKTÖR (TL)'!L40</f>
        <v>17.68793796114044</v>
      </c>
    </row>
    <row r="41" spans="1:7" ht="14.25">
      <c r="A41" s="44" t="s">
        <v>84</v>
      </c>
      <c r="B41" s="34">
        <f>'SEKTÖR (U S D)'!D41</f>
        <v>0.5781320383969722</v>
      </c>
      <c r="C41" s="34">
        <f>'SEKTÖR (TL)'!D41</f>
        <v>23.64571764180685</v>
      </c>
      <c r="D41" s="34">
        <f>'SEKTÖR (U S D)'!H41</f>
        <v>5.98650528704831</v>
      </c>
      <c r="E41" s="34">
        <f>'SEKTÖR (TL)'!H41</f>
        <v>18.127111773456438</v>
      </c>
      <c r="F41" s="34">
        <f>'SEKTÖR (U S D)'!L41</f>
        <v>7.482579294552817</v>
      </c>
      <c r="G41" s="34">
        <f>'SEKTÖR (TL)'!L41</f>
        <v>17.68793796114044</v>
      </c>
    </row>
    <row r="42" spans="1:7" ht="14.25">
      <c r="A42" s="133" t="s">
        <v>127</v>
      </c>
      <c r="B42" s="153"/>
      <c r="C42" s="153"/>
      <c r="D42" s="144">
        <f>'SEKTÖR (U S D)'!H42</f>
        <v>-27.32137129699046</v>
      </c>
      <c r="E42" s="144">
        <f>'SEKTÖR (TL)'!H42</f>
        <v>-18.996135658120583</v>
      </c>
      <c r="F42" s="144">
        <f>'SEKTÖR (U S D)'!L42</f>
        <v>-35.26253434402069</v>
      </c>
      <c r="G42" s="144">
        <f>'SEKTÖR (TL)'!L42</f>
        <v>-29.115779581329114</v>
      </c>
    </row>
    <row r="43" spans="1:7" s="39" customFormat="1" ht="18.75" thickBot="1">
      <c r="A43" s="46" t="s">
        <v>18</v>
      </c>
      <c r="B43" s="48">
        <f>'SEKTÖR (U S D)'!D43</f>
        <v>4.510751377892508</v>
      </c>
      <c r="C43" s="48">
        <f>'SEKTÖR (TL)'!D43</f>
        <v>28.48028287571217</v>
      </c>
      <c r="D43" s="48">
        <f>'SEKTÖR (U S D)'!H43</f>
        <v>18.166082009830113</v>
      </c>
      <c r="E43" s="48">
        <f>'SEKTÖR (TL)'!H43</f>
        <v>31.70184203735966</v>
      </c>
      <c r="F43" s="48">
        <f>'SEKTÖR (U S D)'!L43</f>
        <v>19.500462998848693</v>
      </c>
      <c r="G43" s="48">
        <f>'SEKTÖR (TL)'!L43</f>
        <v>30.846907173624295</v>
      </c>
    </row>
    <row r="44" spans="1:7" s="39" customFormat="1" ht="18">
      <c r="A44" s="148"/>
      <c r="B44" s="150"/>
      <c r="C44" s="150"/>
      <c r="D44" s="150"/>
      <c r="E44" s="150"/>
      <c r="F44" s="150"/>
      <c r="G44" s="150"/>
    </row>
    <row r="45" ht="14.25">
      <c r="A45" s="142"/>
    </row>
    <row r="46" ht="12.75">
      <c r="A46" s="64" t="s">
        <v>107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F27" sqref="F27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hidden="1" customWidth="1"/>
    <col min="11" max="11" width="18.8515625" style="0" hidden="1" customWidth="1"/>
    <col min="12" max="12" width="16.421875" style="0" hidden="1" customWidth="1"/>
    <col min="13" max="13" width="15.57421875" style="0" hidden="1" customWidth="1"/>
  </cols>
  <sheetData>
    <row r="2" ht="26.25">
      <c r="C2" s="72" t="s">
        <v>163</v>
      </c>
    </row>
    <row r="5" ht="13.5" thickBot="1"/>
    <row r="6" spans="1:13" ht="24" thickBot="1" thickTop="1">
      <c r="A6" s="180" t="s">
        <v>117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2"/>
    </row>
    <row r="7" spans="1:13" ht="24" customHeight="1" thickBot="1" thickTop="1">
      <c r="A7" s="6"/>
      <c r="B7" s="167" t="s">
        <v>30</v>
      </c>
      <c r="C7" s="168"/>
      <c r="D7" s="168"/>
      <c r="E7" s="170"/>
      <c r="F7" s="167" t="s">
        <v>164</v>
      </c>
      <c r="G7" s="168"/>
      <c r="H7" s="168"/>
      <c r="I7" s="169"/>
      <c r="J7" s="167" t="s">
        <v>116</v>
      </c>
      <c r="K7" s="168"/>
      <c r="L7" s="168"/>
      <c r="M7" s="170"/>
    </row>
    <row r="8" spans="1:13" ht="53.25" customHeight="1" thickBot="1" thickTop="1">
      <c r="A8" s="7" t="s">
        <v>45</v>
      </c>
      <c r="B8" s="76">
        <v>2010</v>
      </c>
      <c r="C8" s="77">
        <v>2011</v>
      </c>
      <c r="D8" s="78" t="s">
        <v>138</v>
      </c>
      <c r="E8" s="79" t="s">
        <v>137</v>
      </c>
      <c r="F8" s="76">
        <v>2010</v>
      </c>
      <c r="G8" s="77">
        <v>2011</v>
      </c>
      <c r="H8" s="78" t="s">
        <v>138</v>
      </c>
      <c r="I8" s="79" t="s">
        <v>137</v>
      </c>
      <c r="J8" s="76">
        <v>2010</v>
      </c>
      <c r="K8" s="77">
        <v>2011</v>
      </c>
      <c r="L8" s="78" t="s">
        <v>138</v>
      </c>
      <c r="M8" s="79" t="s">
        <v>137</v>
      </c>
    </row>
    <row r="9" spans="1:13" ht="22.5" customHeight="1" thickTop="1">
      <c r="A9" s="8" t="s">
        <v>34</v>
      </c>
      <c r="B9" s="105">
        <v>95725.2</v>
      </c>
      <c r="C9" s="12">
        <v>118052.308</v>
      </c>
      <c r="D9" s="50">
        <f aca="true" t="shared" si="0" ref="D9:D22">(C9-B9)/B9*100</f>
        <v>23.32416960215284</v>
      </c>
      <c r="E9" s="9">
        <f aca="true" t="shared" si="1" ref="E9:E22">C9/C$22*100</f>
        <v>0.9781347615624821</v>
      </c>
      <c r="F9" s="106">
        <v>1003316.909</v>
      </c>
      <c r="G9" s="106">
        <v>1073591.164</v>
      </c>
      <c r="H9" s="107">
        <f aca="true" t="shared" si="2" ref="H9:H22">(G9-F9)/F9*100</f>
        <v>7.004193228442851</v>
      </c>
      <c r="I9" s="9">
        <f aca="true" t="shared" si="3" ref="I9:I22">G9/G$22*100</f>
        <v>0.8053858021202691</v>
      </c>
      <c r="J9" s="108">
        <v>979423.588</v>
      </c>
      <c r="K9" s="109">
        <v>1049368.305</v>
      </c>
      <c r="L9" s="10">
        <f aca="true" t="shared" si="4" ref="L9:L22">(K9-J9)/J9*100</f>
        <v>7.1414164266584885</v>
      </c>
      <c r="M9" s="11">
        <f aca="true" t="shared" si="5" ref="M9:M22">K9/K$22*100</f>
        <v>0.7926665948362187</v>
      </c>
    </row>
    <row r="10" spans="1:13" ht="22.5" customHeight="1">
      <c r="A10" s="8" t="s">
        <v>33</v>
      </c>
      <c r="B10" s="105">
        <v>1212350.387</v>
      </c>
      <c r="C10" s="12">
        <v>1225703.358</v>
      </c>
      <c r="D10" s="50">
        <f t="shared" si="0"/>
        <v>1.1014118643573216</v>
      </c>
      <c r="E10" s="9">
        <f t="shared" si="1"/>
        <v>10.155693540728265</v>
      </c>
      <c r="F10" s="106">
        <v>8722128.692000002</v>
      </c>
      <c r="G10" s="106">
        <v>12599927.467</v>
      </c>
      <c r="H10" s="107">
        <f t="shared" si="2"/>
        <v>44.45931620519132</v>
      </c>
      <c r="I10" s="9">
        <f t="shared" si="3"/>
        <v>9.45220399528829</v>
      </c>
      <c r="J10" s="108">
        <v>8097135.7</v>
      </c>
      <c r="K10" s="109">
        <v>12581780.802000001</v>
      </c>
      <c r="L10" s="10">
        <f t="shared" si="4"/>
        <v>55.38557420990241</v>
      </c>
      <c r="M10" s="11">
        <f t="shared" si="5"/>
        <v>9.503962810556823</v>
      </c>
    </row>
    <row r="11" spans="1:13" ht="22.5" customHeight="1">
      <c r="A11" s="8" t="s">
        <v>35</v>
      </c>
      <c r="B11" s="105">
        <v>306964.396</v>
      </c>
      <c r="C11" s="12">
        <v>312284.901</v>
      </c>
      <c r="D11" s="50">
        <f t="shared" si="0"/>
        <v>1.7332645314344548</v>
      </c>
      <c r="E11" s="9">
        <f t="shared" si="1"/>
        <v>2.5874692528603367</v>
      </c>
      <c r="F11" s="106">
        <v>3364536.7670000005</v>
      </c>
      <c r="G11" s="106">
        <v>3308128.7490000003</v>
      </c>
      <c r="H11" s="107">
        <f t="shared" si="2"/>
        <v>-1.676546339254201</v>
      </c>
      <c r="I11" s="9">
        <f t="shared" si="3"/>
        <v>2.4816895065564153</v>
      </c>
      <c r="J11" s="108">
        <v>3400532.539999999</v>
      </c>
      <c r="K11" s="109">
        <v>3297196.59</v>
      </c>
      <c r="L11" s="10">
        <f t="shared" si="4"/>
        <v>-3.0388166789899116</v>
      </c>
      <c r="M11" s="11">
        <f t="shared" si="5"/>
        <v>2.49061991013812</v>
      </c>
    </row>
    <row r="12" spans="1:13" ht="22.5" customHeight="1">
      <c r="A12" s="8" t="s">
        <v>129</v>
      </c>
      <c r="B12" s="105">
        <v>146875.093</v>
      </c>
      <c r="C12" s="12">
        <v>137528.479</v>
      </c>
      <c r="D12" s="50">
        <f t="shared" si="0"/>
        <v>-6.363648055698594</v>
      </c>
      <c r="E12" s="9">
        <f t="shared" si="1"/>
        <v>1.1395066161240646</v>
      </c>
      <c r="F12" s="106">
        <v>1438034.3680000002</v>
      </c>
      <c r="G12" s="106">
        <v>1712050.719</v>
      </c>
      <c r="H12" s="107">
        <f t="shared" si="2"/>
        <v>19.05492365812496</v>
      </c>
      <c r="I12" s="9">
        <f t="shared" si="3"/>
        <v>1.2843449050521418</v>
      </c>
      <c r="J12" s="108">
        <v>1371823.5040000002</v>
      </c>
      <c r="K12" s="109">
        <v>1715683.2589999998</v>
      </c>
      <c r="L12" s="10">
        <f t="shared" si="4"/>
        <v>25.06588886962237</v>
      </c>
      <c r="M12" s="11">
        <f t="shared" si="5"/>
        <v>1.2959842604823442</v>
      </c>
    </row>
    <row r="13" spans="1:13" ht="22.5" customHeight="1">
      <c r="A13" s="54" t="s">
        <v>36</v>
      </c>
      <c r="B13" s="105">
        <v>125994.412</v>
      </c>
      <c r="C13" s="12">
        <v>131178.241</v>
      </c>
      <c r="D13" s="50">
        <f t="shared" si="0"/>
        <v>4.114332467379596</v>
      </c>
      <c r="E13" s="9">
        <f t="shared" si="1"/>
        <v>1.0868910541140868</v>
      </c>
      <c r="F13" s="106">
        <v>1228240.107</v>
      </c>
      <c r="G13" s="106">
        <v>1112842.961</v>
      </c>
      <c r="H13" s="107">
        <f t="shared" si="2"/>
        <v>-9.395324687927666</v>
      </c>
      <c r="I13" s="9">
        <f t="shared" si="3"/>
        <v>0.8348316853126413</v>
      </c>
      <c r="J13" s="108">
        <v>1220063.574</v>
      </c>
      <c r="K13" s="109">
        <v>1105582.098</v>
      </c>
      <c r="L13" s="10">
        <f t="shared" si="4"/>
        <v>-9.383238581959338</v>
      </c>
      <c r="M13" s="11">
        <f t="shared" si="5"/>
        <v>0.8351290893367915</v>
      </c>
    </row>
    <row r="14" spans="1:13" ht="22.5" customHeight="1">
      <c r="A14" s="8" t="s">
        <v>37</v>
      </c>
      <c r="B14" s="105">
        <v>985351.796</v>
      </c>
      <c r="C14" s="12">
        <v>1029812.33</v>
      </c>
      <c r="D14" s="50">
        <f t="shared" si="0"/>
        <v>4.512148268312487</v>
      </c>
      <c r="E14" s="9">
        <f t="shared" si="1"/>
        <v>8.532617912549869</v>
      </c>
      <c r="F14" s="106">
        <v>8690072.959</v>
      </c>
      <c r="G14" s="106">
        <v>11399311.515999999</v>
      </c>
      <c r="H14" s="107">
        <f t="shared" si="2"/>
        <v>31.17624638805979</v>
      </c>
      <c r="I14" s="9">
        <f t="shared" si="3"/>
        <v>8.551526835156107</v>
      </c>
      <c r="J14" s="108">
        <v>8340558.521</v>
      </c>
      <c r="K14" s="109">
        <v>11342038.941000002</v>
      </c>
      <c r="L14" s="10">
        <f t="shared" si="4"/>
        <v>35.986563878699776</v>
      </c>
      <c r="M14" s="11">
        <f t="shared" si="5"/>
        <v>8.567492788780449</v>
      </c>
    </row>
    <row r="15" spans="1:13" ht="22.5" customHeight="1">
      <c r="A15" s="8" t="s">
        <v>38</v>
      </c>
      <c r="B15" s="105">
        <v>607619.996</v>
      </c>
      <c r="C15" s="12">
        <v>663713.471</v>
      </c>
      <c r="D15" s="50">
        <f t="shared" si="0"/>
        <v>9.231670348123298</v>
      </c>
      <c r="E15" s="9">
        <f t="shared" si="1"/>
        <v>5.499267474740031</v>
      </c>
      <c r="F15" s="106">
        <v>5154676.223</v>
      </c>
      <c r="G15" s="106">
        <v>7040520.275</v>
      </c>
      <c r="H15" s="107">
        <f t="shared" si="2"/>
        <v>36.58511166201719</v>
      </c>
      <c r="I15" s="9">
        <f t="shared" si="3"/>
        <v>5.281652140185547</v>
      </c>
      <c r="J15" s="108">
        <v>4902211.29</v>
      </c>
      <c r="K15" s="109">
        <v>6964942.039</v>
      </c>
      <c r="L15" s="10">
        <f t="shared" si="4"/>
        <v>42.077556983473066</v>
      </c>
      <c r="M15" s="11">
        <f t="shared" si="5"/>
        <v>5.261143168685431</v>
      </c>
    </row>
    <row r="16" spans="1:13" ht="22.5" customHeight="1">
      <c r="A16" s="8" t="s">
        <v>39</v>
      </c>
      <c r="B16" s="105">
        <v>429839.316</v>
      </c>
      <c r="C16" s="12">
        <v>515889.082</v>
      </c>
      <c r="D16" s="50">
        <f t="shared" si="0"/>
        <v>20.019054283066097</v>
      </c>
      <c r="E16" s="9">
        <f t="shared" si="1"/>
        <v>4.274453018019417</v>
      </c>
      <c r="F16" s="106">
        <v>4447127.038</v>
      </c>
      <c r="G16" s="106">
        <v>5827424.228</v>
      </c>
      <c r="H16" s="107">
        <f t="shared" si="2"/>
        <v>31.037952777277972</v>
      </c>
      <c r="I16" s="9">
        <f t="shared" si="3"/>
        <v>4.371612671136766</v>
      </c>
      <c r="J16" s="108">
        <v>4474384.734</v>
      </c>
      <c r="K16" s="109">
        <v>5734250.469</v>
      </c>
      <c r="L16" s="10">
        <f t="shared" si="4"/>
        <v>28.15729558136829</v>
      </c>
      <c r="M16" s="11">
        <f t="shared" si="5"/>
        <v>4.331509510571905</v>
      </c>
    </row>
    <row r="17" spans="1:13" ht="22.5" customHeight="1">
      <c r="A17" s="8" t="s">
        <v>40</v>
      </c>
      <c r="B17" s="105">
        <v>3075899.77</v>
      </c>
      <c r="C17" s="12">
        <v>3457836.286</v>
      </c>
      <c r="D17" s="50">
        <f t="shared" si="0"/>
        <v>12.417066372744644</v>
      </c>
      <c r="E17" s="9">
        <f t="shared" si="1"/>
        <v>28.65026468714791</v>
      </c>
      <c r="F17" s="106">
        <v>33243902.51</v>
      </c>
      <c r="G17" s="106">
        <v>37711867.512</v>
      </c>
      <c r="H17" s="107">
        <f t="shared" si="2"/>
        <v>13.439953388913967</v>
      </c>
      <c r="I17" s="9">
        <f t="shared" si="3"/>
        <v>28.29066006136153</v>
      </c>
      <c r="J17" s="108">
        <v>32912628.904</v>
      </c>
      <c r="K17" s="109">
        <v>37242909.464</v>
      </c>
      <c r="L17" s="10">
        <f t="shared" si="4"/>
        <v>13.156896620536218</v>
      </c>
      <c r="M17" s="11">
        <f t="shared" si="5"/>
        <v>28.132363142626517</v>
      </c>
    </row>
    <row r="18" spans="1:13" ht="22.5" customHeight="1">
      <c r="A18" s="8" t="s">
        <v>41</v>
      </c>
      <c r="B18" s="105">
        <v>1667080.566</v>
      </c>
      <c r="C18" s="12">
        <v>1543799.665</v>
      </c>
      <c r="D18" s="50">
        <f t="shared" si="0"/>
        <v>-7.395017584291128</v>
      </c>
      <c r="E18" s="9">
        <f t="shared" si="1"/>
        <v>12.791313806630658</v>
      </c>
      <c r="F18" s="106">
        <v>16351528.537999999</v>
      </c>
      <c r="G18" s="106">
        <v>18455857.544</v>
      </c>
      <c r="H18" s="107">
        <f t="shared" si="2"/>
        <v>12.869310664808268</v>
      </c>
      <c r="I18" s="9">
        <f t="shared" si="3"/>
        <v>13.84520116252732</v>
      </c>
      <c r="J18" s="108">
        <v>15993720.549999999</v>
      </c>
      <c r="K18" s="109">
        <v>18461534.930999998</v>
      </c>
      <c r="L18" s="10">
        <f t="shared" si="4"/>
        <v>15.429895584864395</v>
      </c>
      <c r="M18" s="11">
        <f t="shared" si="5"/>
        <v>13.945382149888424</v>
      </c>
    </row>
    <row r="19" spans="1:13" ht="22.5" customHeight="1">
      <c r="A19" s="13" t="s">
        <v>42</v>
      </c>
      <c r="B19" s="105">
        <v>155999.574</v>
      </c>
      <c r="C19" s="12">
        <v>113810.71</v>
      </c>
      <c r="D19" s="50">
        <f t="shared" si="0"/>
        <v>-27.044217441260443</v>
      </c>
      <c r="E19" s="9">
        <f t="shared" si="1"/>
        <v>0.9429905571105549</v>
      </c>
      <c r="F19" s="106">
        <v>1369441.6870000002</v>
      </c>
      <c r="G19" s="106">
        <v>1472209.062</v>
      </c>
      <c r="H19" s="107">
        <f t="shared" si="2"/>
        <v>7.504326469360631</v>
      </c>
      <c r="I19" s="9">
        <f t="shared" si="3"/>
        <v>1.1044206733873594</v>
      </c>
      <c r="J19" s="108">
        <v>1337078.9910000002</v>
      </c>
      <c r="K19" s="109">
        <v>1503190.1989999996</v>
      </c>
      <c r="L19" s="10">
        <f t="shared" si="4"/>
        <v>12.42344013465988</v>
      </c>
      <c r="M19" s="11">
        <f t="shared" si="5"/>
        <v>1.135472312966902</v>
      </c>
    </row>
    <row r="20" spans="1:13" ht="22.5" customHeight="1">
      <c r="A20" s="8" t="s">
        <v>43</v>
      </c>
      <c r="B20" s="105">
        <v>950499.198</v>
      </c>
      <c r="C20" s="12">
        <v>937734.125</v>
      </c>
      <c r="D20" s="50">
        <f t="shared" si="0"/>
        <v>-1.3429861936611518</v>
      </c>
      <c r="E20" s="9">
        <f t="shared" si="1"/>
        <v>7.769694301663953</v>
      </c>
      <c r="F20" s="106">
        <v>8590417.973000001</v>
      </c>
      <c r="G20" s="106">
        <v>10173720.878999999</v>
      </c>
      <c r="H20" s="107">
        <f t="shared" si="2"/>
        <v>18.43103456637822</v>
      </c>
      <c r="I20" s="9">
        <f t="shared" si="3"/>
        <v>7.63211418409284</v>
      </c>
      <c r="J20" s="108">
        <v>8330934.059000001</v>
      </c>
      <c r="K20" s="109">
        <v>10156234.218</v>
      </c>
      <c r="L20" s="10">
        <f t="shared" si="4"/>
        <v>21.909910054180624</v>
      </c>
      <c r="M20" s="11">
        <f t="shared" si="5"/>
        <v>7.671765533209188</v>
      </c>
    </row>
    <row r="21" spans="1:13" ht="22.5" customHeight="1" thickBot="1">
      <c r="A21" s="110" t="s">
        <v>44</v>
      </c>
      <c r="B21" s="111">
        <v>1788014.179</v>
      </c>
      <c r="C21" s="112">
        <v>1881782.142</v>
      </c>
      <c r="D21" s="113">
        <f t="shared" si="0"/>
        <v>5.244251645277361</v>
      </c>
      <c r="E21" s="114">
        <f t="shared" si="1"/>
        <v>15.591703016748362</v>
      </c>
      <c r="F21" s="115">
        <v>18532566.67</v>
      </c>
      <c r="G21" s="116">
        <v>21414024.207000002</v>
      </c>
      <c r="H21" s="117">
        <f t="shared" si="2"/>
        <v>15.548075926603428</v>
      </c>
      <c r="I21" s="114">
        <f t="shared" si="3"/>
        <v>16.064356377822754</v>
      </c>
      <c r="J21" s="118">
        <v>18293006.946000002</v>
      </c>
      <c r="K21" s="119">
        <v>21229863.97</v>
      </c>
      <c r="L21" s="120">
        <f t="shared" si="4"/>
        <v>16.054534023134874</v>
      </c>
      <c r="M21" s="121">
        <f t="shared" si="5"/>
        <v>16.036508727920864</v>
      </c>
    </row>
    <row r="22" spans="1:13" ht="24" customHeight="1" thickBot="1">
      <c r="A22" s="122" t="s">
        <v>19</v>
      </c>
      <c r="B22" s="123">
        <v>11548213.883</v>
      </c>
      <c r="C22" s="124">
        <v>12069125.098000001</v>
      </c>
      <c r="D22" s="125">
        <f t="shared" si="0"/>
        <v>4.510751361877956</v>
      </c>
      <c r="E22" s="126">
        <f t="shared" si="1"/>
        <v>100</v>
      </c>
      <c r="F22" s="127">
        <v>112135990.441</v>
      </c>
      <c r="G22" s="128">
        <v>133301476.28300002</v>
      </c>
      <c r="H22" s="125">
        <f t="shared" si="2"/>
        <v>18.874837381613155</v>
      </c>
      <c r="I22" s="126">
        <f t="shared" si="3"/>
        <v>100</v>
      </c>
      <c r="J22" s="123">
        <v>109653502.90100001</v>
      </c>
      <c r="K22" s="129">
        <v>132384575.28500003</v>
      </c>
      <c r="L22" s="130">
        <f t="shared" si="4"/>
        <v>20.729909927749983</v>
      </c>
      <c r="M22" s="126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K25" sqref="K25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3"/>
      <c r="I27" s="183"/>
      <c r="N27" t="s">
        <v>74</v>
      </c>
    </row>
    <row r="28" spans="8:9" ht="12.75">
      <c r="H28" s="183"/>
      <c r="I28" s="183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3"/>
      <c r="I40" s="183"/>
    </row>
    <row r="41" spans="8:9" ht="12.75">
      <c r="H41" s="183"/>
      <c r="I41" s="183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3"/>
      <c r="I52" s="183"/>
    </row>
    <row r="53" spans="8:9" ht="12.75">
      <c r="H53" s="183"/>
      <c r="I53" s="183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32" sqref="O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G1">
      <selection activeCell="R22" sqref="R22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3" width="13.421875" style="0" customWidth="1"/>
    <col min="14" max="14" width="18.57421875" style="0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143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128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85</v>
      </c>
      <c r="P4" s="35" t="s">
        <v>61</v>
      </c>
    </row>
    <row r="5" spans="1:16" ht="12.75">
      <c r="A5" s="67" t="s">
        <v>87</v>
      </c>
      <c r="B5" s="29" t="s">
        <v>139</v>
      </c>
      <c r="C5" s="30">
        <v>996281.856</v>
      </c>
      <c r="D5" s="30">
        <v>1093954.312</v>
      </c>
      <c r="E5" s="30">
        <v>1253199.83</v>
      </c>
      <c r="F5" s="30">
        <v>1244262.397</v>
      </c>
      <c r="G5" s="30">
        <v>1119503.24</v>
      </c>
      <c r="H5" s="30">
        <v>1186531.206</v>
      </c>
      <c r="I5" s="30">
        <v>1264845.317</v>
      </c>
      <c r="J5" s="30">
        <v>1185335.205</v>
      </c>
      <c r="K5" s="30">
        <v>1082441.305</v>
      </c>
      <c r="L5" s="30">
        <v>1198714.07</v>
      </c>
      <c r="M5" s="30">
        <v>1093553.409</v>
      </c>
      <c r="N5" s="30">
        <v>1164166.575</v>
      </c>
      <c r="O5" s="30">
        <v>13882788.722000001</v>
      </c>
      <c r="P5" s="68">
        <f aca="true" t="shared" si="0" ref="P5:P24">O5/O$26*100</f>
        <v>10.414579873011387</v>
      </c>
    </row>
    <row r="6" spans="1:16" ht="12.75">
      <c r="A6" s="67" t="s">
        <v>88</v>
      </c>
      <c r="B6" s="29" t="s">
        <v>66</v>
      </c>
      <c r="C6" s="30">
        <v>598627.143</v>
      </c>
      <c r="D6" s="30">
        <v>522194.826</v>
      </c>
      <c r="E6" s="30">
        <v>636937.922</v>
      </c>
      <c r="F6" s="30">
        <v>619667.111</v>
      </c>
      <c r="G6" s="30">
        <v>640157.327</v>
      </c>
      <c r="H6" s="30">
        <v>663899.012</v>
      </c>
      <c r="I6" s="30">
        <v>651217.238</v>
      </c>
      <c r="J6" s="30">
        <v>691976.859</v>
      </c>
      <c r="K6" s="30">
        <v>745227.393</v>
      </c>
      <c r="L6" s="30">
        <v>801113.952</v>
      </c>
      <c r="M6" s="30">
        <v>766209.632</v>
      </c>
      <c r="N6" s="30">
        <v>934869.393</v>
      </c>
      <c r="O6" s="30">
        <v>8272097.808000002</v>
      </c>
      <c r="P6" s="68">
        <f t="shared" si="0"/>
        <v>6.205556035168654</v>
      </c>
    </row>
    <row r="7" spans="1:16" ht="12.75">
      <c r="A7" s="67" t="s">
        <v>89</v>
      </c>
      <c r="B7" s="29" t="s">
        <v>132</v>
      </c>
      <c r="C7" s="30">
        <v>569795.452</v>
      </c>
      <c r="D7" s="30">
        <v>602448.293</v>
      </c>
      <c r="E7" s="30">
        <v>639257.513</v>
      </c>
      <c r="F7" s="30">
        <v>646432.194</v>
      </c>
      <c r="G7" s="30">
        <v>611556.571</v>
      </c>
      <c r="H7" s="30">
        <v>665540.782</v>
      </c>
      <c r="I7" s="30">
        <v>737845.136</v>
      </c>
      <c r="J7" s="30">
        <v>650926.401</v>
      </c>
      <c r="K7" s="30">
        <v>620449.666</v>
      </c>
      <c r="L7" s="30">
        <v>725886.499</v>
      </c>
      <c r="M7" s="30">
        <v>628990.082</v>
      </c>
      <c r="N7" s="30">
        <v>660272.795</v>
      </c>
      <c r="O7" s="30">
        <v>7759401.384000001</v>
      </c>
      <c r="P7" s="68">
        <f t="shared" si="0"/>
        <v>5.820941822183203</v>
      </c>
    </row>
    <row r="8" spans="1:16" ht="12.75">
      <c r="A8" s="67" t="s">
        <v>90</v>
      </c>
      <c r="B8" s="29" t="s">
        <v>161</v>
      </c>
      <c r="C8" s="30">
        <v>308490.433</v>
      </c>
      <c r="D8" s="30">
        <v>365724.923</v>
      </c>
      <c r="E8" s="30">
        <v>423427.811</v>
      </c>
      <c r="F8" s="30">
        <v>407454.461</v>
      </c>
      <c r="G8" s="30">
        <v>366387.992</v>
      </c>
      <c r="H8" s="30">
        <v>321233.156</v>
      </c>
      <c r="I8" s="30">
        <v>382458.296</v>
      </c>
      <c r="J8" s="30">
        <v>335930.583</v>
      </c>
      <c r="K8" s="30">
        <v>352920.075</v>
      </c>
      <c r="L8" s="30">
        <v>383408.794</v>
      </c>
      <c r="M8" s="30">
        <v>333027.641</v>
      </c>
      <c r="N8" s="30">
        <v>567271.516</v>
      </c>
      <c r="O8" s="30">
        <v>4547735.681</v>
      </c>
      <c r="P8" s="68">
        <f t="shared" si="0"/>
        <v>3.411616890492813</v>
      </c>
    </row>
    <row r="9" spans="1:16" ht="12.75">
      <c r="A9" s="67" t="s">
        <v>91</v>
      </c>
      <c r="B9" s="29" t="s">
        <v>63</v>
      </c>
      <c r="C9" s="30">
        <v>529771.589</v>
      </c>
      <c r="D9" s="30">
        <v>525081.137</v>
      </c>
      <c r="E9" s="30">
        <v>615839.751</v>
      </c>
      <c r="F9" s="30">
        <v>641541.303</v>
      </c>
      <c r="G9" s="30">
        <v>616488.824</v>
      </c>
      <c r="H9" s="30">
        <v>584112.28</v>
      </c>
      <c r="I9" s="30">
        <v>607497.584</v>
      </c>
      <c r="J9" s="30">
        <v>528903.035</v>
      </c>
      <c r="K9" s="30">
        <v>562014.908</v>
      </c>
      <c r="L9" s="30">
        <v>601483.789</v>
      </c>
      <c r="M9" s="30">
        <v>526564.021</v>
      </c>
      <c r="N9" s="30">
        <v>551032.027</v>
      </c>
      <c r="O9" s="30">
        <v>6890330.247999999</v>
      </c>
      <c r="P9" s="68">
        <f t="shared" si="0"/>
        <v>5.168982699095947</v>
      </c>
    </row>
    <row r="10" spans="1:16" ht="12.75">
      <c r="A10" s="67" t="s">
        <v>92</v>
      </c>
      <c r="B10" s="29" t="s">
        <v>62</v>
      </c>
      <c r="C10" s="30">
        <v>685446.205</v>
      </c>
      <c r="D10" s="30">
        <v>648519.27</v>
      </c>
      <c r="E10" s="30">
        <v>820824.716</v>
      </c>
      <c r="F10" s="30">
        <v>803116.793</v>
      </c>
      <c r="G10" s="30">
        <v>715820.182</v>
      </c>
      <c r="H10" s="30">
        <v>744201.349</v>
      </c>
      <c r="I10" s="30">
        <v>717246.53</v>
      </c>
      <c r="J10" s="30">
        <v>443310.548</v>
      </c>
      <c r="K10" s="30">
        <v>588314.978</v>
      </c>
      <c r="L10" s="30">
        <v>633499.864</v>
      </c>
      <c r="M10" s="30">
        <v>612956.87</v>
      </c>
      <c r="N10" s="30">
        <v>543540.312</v>
      </c>
      <c r="O10" s="30">
        <v>7956797.6170000015</v>
      </c>
      <c r="P10" s="68">
        <f t="shared" si="0"/>
        <v>5.969024377956185</v>
      </c>
    </row>
    <row r="11" spans="1:16" ht="12.75">
      <c r="A11" s="67" t="s">
        <v>93</v>
      </c>
      <c r="B11" s="29" t="s">
        <v>140</v>
      </c>
      <c r="C11" s="30">
        <v>430464.378</v>
      </c>
      <c r="D11" s="30">
        <v>484000.197</v>
      </c>
      <c r="E11" s="30">
        <v>516379.538</v>
      </c>
      <c r="F11" s="30">
        <v>500385.422</v>
      </c>
      <c r="G11" s="30">
        <v>469308.878</v>
      </c>
      <c r="H11" s="30">
        <v>482851.555</v>
      </c>
      <c r="I11" s="30">
        <v>450388.677</v>
      </c>
      <c r="J11" s="30">
        <v>504147.826</v>
      </c>
      <c r="K11" s="30">
        <v>453986.243</v>
      </c>
      <c r="L11" s="30">
        <v>599991.157</v>
      </c>
      <c r="M11" s="30">
        <v>559836.88</v>
      </c>
      <c r="N11" s="30">
        <v>516863.5</v>
      </c>
      <c r="O11" s="30">
        <v>5968604.250999999</v>
      </c>
      <c r="P11" s="68">
        <f t="shared" si="0"/>
        <v>4.477522992475516</v>
      </c>
    </row>
    <row r="12" spans="1:16" ht="12.75">
      <c r="A12" s="67" t="s">
        <v>94</v>
      </c>
      <c r="B12" s="29" t="s">
        <v>162</v>
      </c>
      <c r="C12" s="30">
        <v>286233.649</v>
      </c>
      <c r="D12" s="30">
        <v>329899.389</v>
      </c>
      <c r="E12" s="30">
        <v>235861.426</v>
      </c>
      <c r="F12" s="30">
        <v>288173.023</v>
      </c>
      <c r="G12" s="30">
        <v>259360.2</v>
      </c>
      <c r="H12" s="30">
        <v>315406.507</v>
      </c>
      <c r="I12" s="30">
        <v>310057.635</v>
      </c>
      <c r="J12" s="30">
        <v>301357.62</v>
      </c>
      <c r="K12" s="30">
        <v>255784.586</v>
      </c>
      <c r="L12" s="30">
        <v>344353.859</v>
      </c>
      <c r="M12" s="30">
        <v>272891.399</v>
      </c>
      <c r="N12" s="30">
        <v>355893.604</v>
      </c>
      <c r="O12" s="30">
        <v>3555272.8970000003</v>
      </c>
      <c r="P12" s="68">
        <f t="shared" si="0"/>
        <v>2.6670919148602374</v>
      </c>
    </row>
    <row r="13" spans="1:16" ht="12.75">
      <c r="A13" s="67" t="s">
        <v>95</v>
      </c>
      <c r="B13" s="29" t="s">
        <v>64</v>
      </c>
      <c r="C13" s="30">
        <v>291790.728</v>
      </c>
      <c r="D13" s="30">
        <v>338747.559</v>
      </c>
      <c r="E13" s="30">
        <v>375891.358</v>
      </c>
      <c r="F13" s="30">
        <v>359553.486</v>
      </c>
      <c r="G13" s="30">
        <v>345051.036</v>
      </c>
      <c r="H13" s="30">
        <v>376945.524</v>
      </c>
      <c r="I13" s="30">
        <v>337733.455</v>
      </c>
      <c r="J13" s="30">
        <v>323689.756</v>
      </c>
      <c r="K13" s="30">
        <v>302211.439</v>
      </c>
      <c r="L13" s="30">
        <v>345063.324</v>
      </c>
      <c r="M13" s="30">
        <v>285565.904</v>
      </c>
      <c r="N13" s="30">
        <v>332868.791</v>
      </c>
      <c r="O13" s="30">
        <v>4015112.36</v>
      </c>
      <c r="P13" s="68">
        <f t="shared" si="0"/>
        <v>3.01205393308839</v>
      </c>
    </row>
    <row r="14" spans="1:16" ht="12.75">
      <c r="A14" s="67" t="s">
        <v>96</v>
      </c>
      <c r="B14" s="29" t="s">
        <v>150</v>
      </c>
      <c r="C14" s="30">
        <v>270940.359</v>
      </c>
      <c r="D14" s="30">
        <v>377243.883</v>
      </c>
      <c r="E14" s="30">
        <v>230892.085</v>
      </c>
      <c r="F14" s="30">
        <v>269332.089</v>
      </c>
      <c r="G14" s="30">
        <v>198457.699</v>
      </c>
      <c r="H14" s="30">
        <v>234811.033</v>
      </c>
      <c r="I14" s="30">
        <v>254061.026</v>
      </c>
      <c r="J14" s="30">
        <v>208716.734</v>
      </c>
      <c r="K14" s="30">
        <v>200369.061</v>
      </c>
      <c r="L14" s="30">
        <v>175546.068</v>
      </c>
      <c r="M14" s="30">
        <v>244055.367</v>
      </c>
      <c r="N14" s="30">
        <v>332131.845</v>
      </c>
      <c r="O14" s="30">
        <v>2996557.249</v>
      </c>
      <c r="P14" s="68">
        <f t="shared" si="0"/>
        <v>2.2479550354538462</v>
      </c>
    </row>
    <row r="15" spans="1:16" ht="12.75">
      <c r="A15" s="67" t="s">
        <v>97</v>
      </c>
      <c r="B15" s="29" t="s">
        <v>65</v>
      </c>
      <c r="C15" s="30">
        <v>247538.596</v>
      </c>
      <c r="D15" s="30">
        <v>244609.056</v>
      </c>
      <c r="E15" s="30">
        <v>289682.816</v>
      </c>
      <c r="F15" s="30">
        <v>330675.015</v>
      </c>
      <c r="G15" s="30">
        <v>251237.6</v>
      </c>
      <c r="H15" s="30">
        <v>316606.66</v>
      </c>
      <c r="I15" s="30">
        <v>297125.794</v>
      </c>
      <c r="J15" s="30">
        <v>263636.755</v>
      </c>
      <c r="K15" s="30">
        <v>240026.051</v>
      </c>
      <c r="L15" s="30">
        <v>231239.209</v>
      </c>
      <c r="M15" s="30">
        <v>225296.061</v>
      </c>
      <c r="N15" s="30">
        <v>322056.527</v>
      </c>
      <c r="O15" s="30">
        <v>3259730.14</v>
      </c>
      <c r="P15" s="68">
        <f t="shared" si="0"/>
        <v>2.4453818744424303</v>
      </c>
    </row>
    <row r="16" spans="1:16" ht="12.75">
      <c r="A16" s="67" t="s">
        <v>98</v>
      </c>
      <c r="B16" s="29" t="s">
        <v>152</v>
      </c>
      <c r="C16" s="30">
        <v>140561.842</v>
      </c>
      <c r="D16" s="30">
        <v>251735.911</v>
      </c>
      <c r="E16" s="30">
        <v>184521.812</v>
      </c>
      <c r="F16" s="30">
        <v>216050.098</v>
      </c>
      <c r="G16" s="30">
        <v>239731.963</v>
      </c>
      <c r="H16" s="30">
        <v>352245.996</v>
      </c>
      <c r="I16" s="30">
        <v>217332.485</v>
      </c>
      <c r="J16" s="30">
        <v>315432.669</v>
      </c>
      <c r="K16" s="30">
        <v>240940.681</v>
      </c>
      <c r="L16" s="30">
        <v>217863.201</v>
      </c>
      <c r="M16" s="30">
        <v>194653.315</v>
      </c>
      <c r="N16" s="30">
        <v>293680.988</v>
      </c>
      <c r="O16" s="30">
        <v>2864750.9609999997</v>
      </c>
      <c r="P16" s="68">
        <f t="shared" si="0"/>
        <v>2.149076694680294</v>
      </c>
    </row>
    <row r="17" spans="1:16" ht="12.75">
      <c r="A17" s="67" t="s">
        <v>99</v>
      </c>
      <c r="B17" s="29" t="s">
        <v>142</v>
      </c>
      <c r="C17" s="30">
        <v>207679.289</v>
      </c>
      <c r="D17" s="30">
        <v>99154.434</v>
      </c>
      <c r="E17" s="30">
        <v>179274.364</v>
      </c>
      <c r="F17" s="30">
        <v>231373.992</v>
      </c>
      <c r="G17" s="30">
        <v>274900.708</v>
      </c>
      <c r="H17" s="30">
        <v>227288.133</v>
      </c>
      <c r="I17" s="30">
        <v>328312.922</v>
      </c>
      <c r="J17" s="30">
        <v>225989.38</v>
      </c>
      <c r="K17" s="30">
        <v>259883.641</v>
      </c>
      <c r="L17" s="30">
        <v>330668.112</v>
      </c>
      <c r="M17" s="30">
        <v>221212.948</v>
      </c>
      <c r="N17" s="30">
        <v>270372.821</v>
      </c>
      <c r="O17" s="30">
        <v>2856110.744</v>
      </c>
      <c r="P17" s="68">
        <f t="shared" si="0"/>
        <v>2.1425949832699596</v>
      </c>
    </row>
    <row r="18" spans="1:16" ht="12.75">
      <c r="A18" s="67" t="s">
        <v>100</v>
      </c>
      <c r="B18" s="29" t="s">
        <v>125</v>
      </c>
      <c r="C18" s="30">
        <v>171852.878</v>
      </c>
      <c r="D18" s="30">
        <v>134771.779</v>
      </c>
      <c r="E18" s="30">
        <v>171595.04</v>
      </c>
      <c r="F18" s="30">
        <v>215868.644</v>
      </c>
      <c r="G18" s="30">
        <v>191393.735</v>
      </c>
      <c r="H18" s="30">
        <v>228167.317</v>
      </c>
      <c r="I18" s="30">
        <v>236121.65</v>
      </c>
      <c r="J18" s="30">
        <v>241719.387</v>
      </c>
      <c r="K18" s="30">
        <v>202232.551</v>
      </c>
      <c r="L18" s="30">
        <v>233922.624</v>
      </c>
      <c r="M18" s="30">
        <v>228103.755</v>
      </c>
      <c r="N18" s="30">
        <v>250341.126</v>
      </c>
      <c r="O18" s="30">
        <v>2506090.486</v>
      </c>
      <c r="P18" s="68">
        <f t="shared" si="0"/>
        <v>1.8800170526315472</v>
      </c>
    </row>
    <row r="19" spans="1:16" ht="12.75">
      <c r="A19" s="67" t="s">
        <v>101</v>
      </c>
      <c r="B19" s="29" t="s">
        <v>154</v>
      </c>
      <c r="C19" s="30">
        <v>144820.176</v>
      </c>
      <c r="D19" s="30">
        <v>124465.579</v>
      </c>
      <c r="E19" s="30">
        <v>170999.322</v>
      </c>
      <c r="F19" s="30">
        <v>165772.122</v>
      </c>
      <c r="G19" s="30">
        <v>166899.181</v>
      </c>
      <c r="H19" s="30">
        <v>178704.855</v>
      </c>
      <c r="I19" s="30">
        <v>180044.761</v>
      </c>
      <c r="J19" s="30">
        <v>190537.035</v>
      </c>
      <c r="K19" s="30">
        <v>179304.706</v>
      </c>
      <c r="L19" s="30">
        <v>208861.751</v>
      </c>
      <c r="M19" s="30">
        <v>185226.477</v>
      </c>
      <c r="N19" s="30">
        <v>229631.234</v>
      </c>
      <c r="O19" s="30">
        <v>2125267.199</v>
      </c>
      <c r="P19" s="68">
        <f t="shared" si="0"/>
        <v>1.5943313291515697</v>
      </c>
    </row>
    <row r="20" spans="1:16" ht="12.75">
      <c r="A20" s="67" t="s">
        <v>102</v>
      </c>
      <c r="B20" s="29" t="s">
        <v>141</v>
      </c>
      <c r="C20" s="30">
        <v>205674.119</v>
      </c>
      <c r="D20" s="30">
        <v>199507.121</v>
      </c>
      <c r="E20" s="30">
        <v>274850.773</v>
      </c>
      <c r="F20" s="30">
        <v>262314.346</v>
      </c>
      <c r="G20" s="30">
        <v>259171.082</v>
      </c>
      <c r="H20" s="30">
        <v>246794.356</v>
      </c>
      <c r="I20" s="30">
        <v>226654.437</v>
      </c>
      <c r="J20" s="30">
        <v>224656.197</v>
      </c>
      <c r="K20" s="30">
        <v>246149.19</v>
      </c>
      <c r="L20" s="30">
        <v>262764.675</v>
      </c>
      <c r="M20" s="30">
        <v>233918.887</v>
      </c>
      <c r="N20" s="30">
        <v>218075.115</v>
      </c>
      <c r="O20" s="30">
        <v>2860530.2979999995</v>
      </c>
      <c r="P20" s="68">
        <f t="shared" si="0"/>
        <v>2.145910440924598</v>
      </c>
    </row>
    <row r="21" spans="1:16" ht="12.75">
      <c r="A21" s="67" t="s">
        <v>103</v>
      </c>
      <c r="B21" s="29" t="s">
        <v>67</v>
      </c>
      <c r="C21" s="30">
        <v>186218.133</v>
      </c>
      <c r="D21" s="30">
        <v>208446.441</v>
      </c>
      <c r="E21" s="30">
        <v>263234.94</v>
      </c>
      <c r="F21" s="30">
        <v>215099.204</v>
      </c>
      <c r="G21" s="30">
        <v>198660.318</v>
      </c>
      <c r="H21" s="30">
        <v>208584.329</v>
      </c>
      <c r="I21" s="30">
        <v>210946.543</v>
      </c>
      <c r="J21" s="30">
        <v>183032.422</v>
      </c>
      <c r="K21" s="30">
        <v>183285.419</v>
      </c>
      <c r="L21" s="30">
        <v>189678.851</v>
      </c>
      <c r="M21" s="30">
        <v>202982.963</v>
      </c>
      <c r="N21" s="30">
        <v>207385.33</v>
      </c>
      <c r="O21" s="30">
        <v>2457554.893</v>
      </c>
      <c r="P21" s="68">
        <f t="shared" si="0"/>
        <v>1.8436066584301687</v>
      </c>
    </row>
    <row r="22" spans="1:16" ht="12.75">
      <c r="A22" s="67" t="s">
        <v>104</v>
      </c>
      <c r="B22" s="29" t="s">
        <v>153</v>
      </c>
      <c r="C22" s="30">
        <v>176726.949</v>
      </c>
      <c r="D22" s="30">
        <v>186568.532</v>
      </c>
      <c r="E22" s="30">
        <v>227632.779</v>
      </c>
      <c r="F22" s="30">
        <v>196099.32</v>
      </c>
      <c r="G22" s="30">
        <v>201444.771</v>
      </c>
      <c r="H22" s="30">
        <v>227091.243</v>
      </c>
      <c r="I22" s="30">
        <v>194656.949</v>
      </c>
      <c r="J22" s="30">
        <v>229603.127</v>
      </c>
      <c r="K22" s="30">
        <v>204096.21</v>
      </c>
      <c r="L22" s="30">
        <v>232745.4</v>
      </c>
      <c r="M22" s="30">
        <v>150388.574</v>
      </c>
      <c r="N22" s="30">
        <v>201570.876</v>
      </c>
      <c r="O22" s="30">
        <v>2428624.73</v>
      </c>
      <c r="P22" s="68">
        <f t="shared" si="0"/>
        <v>1.82190385077847</v>
      </c>
    </row>
    <row r="23" spans="1:16" ht="12.75">
      <c r="A23" s="67" t="s">
        <v>105</v>
      </c>
      <c r="B23" s="29" t="s">
        <v>155</v>
      </c>
      <c r="C23" s="30">
        <v>114172.815</v>
      </c>
      <c r="D23" s="30">
        <v>121104.984</v>
      </c>
      <c r="E23" s="30">
        <v>132407.928</v>
      </c>
      <c r="F23" s="30">
        <v>144206.638</v>
      </c>
      <c r="G23" s="30">
        <v>141256.136</v>
      </c>
      <c r="H23" s="30">
        <v>124180.848</v>
      </c>
      <c r="I23" s="30">
        <v>124510.624</v>
      </c>
      <c r="J23" s="30">
        <v>180736.413</v>
      </c>
      <c r="K23" s="30">
        <v>154534.218</v>
      </c>
      <c r="L23" s="30">
        <v>179867.076</v>
      </c>
      <c r="M23" s="30">
        <v>181733.432</v>
      </c>
      <c r="N23" s="30">
        <v>164107.092</v>
      </c>
      <c r="O23" s="30">
        <v>1762818.2039999997</v>
      </c>
      <c r="P23" s="68">
        <f t="shared" si="0"/>
        <v>1.3224296180538297</v>
      </c>
    </row>
    <row r="24" spans="1:16" ht="12.75">
      <c r="A24" s="67" t="s">
        <v>106</v>
      </c>
      <c r="B24" s="29" t="s">
        <v>165</v>
      </c>
      <c r="C24" s="30">
        <v>98320.248</v>
      </c>
      <c r="D24" s="30">
        <v>117898.563</v>
      </c>
      <c r="E24" s="30">
        <v>148703.738</v>
      </c>
      <c r="F24" s="30">
        <v>127665.463</v>
      </c>
      <c r="G24" s="30">
        <v>140010.116</v>
      </c>
      <c r="H24" s="30">
        <v>119676.257</v>
      </c>
      <c r="I24" s="30">
        <v>124350.391</v>
      </c>
      <c r="J24" s="30">
        <v>107760.019</v>
      </c>
      <c r="K24" s="30">
        <v>97392.607</v>
      </c>
      <c r="L24" s="30">
        <v>137483.88</v>
      </c>
      <c r="M24" s="30">
        <v>122611.987</v>
      </c>
      <c r="N24" s="30">
        <v>159453.304</v>
      </c>
      <c r="O24" s="30">
        <v>1501326.573</v>
      </c>
      <c r="P24" s="68">
        <f t="shared" si="0"/>
        <v>1.1262640254119227</v>
      </c>
    </row>
    <row r="25" spans="1:16" ht="12.75">
      <c r="A25" s="27"/>
      <c r="B25" s="184" t="s">
        <v>86</v>
      </c>
      <c r="C25" s="184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66">
        <f>SUM(O5:O24)</f>
        <v>90467502.445</v>
      </c>
      <c r="P25" s="37">
        <f>SUM(P5:P24)</f>
        <v>67.86684210156098</v>
      </c>
    </row>
    <row r="26" spans="1:16" ht="13.5" customHeight="1">
      <c r="A26" s="27"/>
      <c r="B26" s="185" t="s">
        <v>109</v>
      </c>
      <c r="C26" s="185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66">
        <v>133301476.30799991</v>
      </c>
      <c r="P26" s="30">
        <f>O26/O$26*100</f>
        <v>100</v>
      </c>
    </row>
    <row r="28" ht="12.75">
      <c r="B28" s="15" t="s">
        <v>126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39">
      <selection activeCell="I9" sqref="I9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68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I57" sqref="I57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Murat Demircan</cp:lastModifiedBy>
  <cp:lastPrinted>2011-12-01T05:34:26Z</cp:lastPrinted>
  <dcterms:created xsi:type="dcterms:W3CDTF">2002-11-01T09:35:27Z</dcterms:created>
  <dcterms:modified xsi:type="dcterms:W3CDTF">2012-01-02T10:19:06Z</dcterms:modified>
  <cp:category/>
  <cp:version/>
  <cp:contentType/>
  <cp:contentStatus/>
</cp:coreProperties>
</file>