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<sst xmlns="http://schemas.openxmlformats.org/spreadsheetml/2006/main" count="325" uniqueCount="169">
  <si>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</si>
  <si>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</si>
  <si>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</si>
  <si>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</si>
  <si>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</si>
  <si>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</si>
  <si>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</si>
  <si>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</si>
  <si>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</si>
  <si>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</si>
  <si>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</si>
  <si>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</si>
  <si>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</si>
  <si>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</si>
  <si>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</si>
  <si>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</si>
  <si>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</si>
  <si>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</si>
  <si>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</si>
  <si>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</si>
  <si>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</si>
  <si>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</si>
  <si>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</si>
  <si>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</si>
  <si>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</si>
  <si>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</si>
  <si>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</si>
  <si>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</si>
  <si>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</si>
  <si>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</si>
  <si>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</si>
  <si>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</si>
  <si>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</si>
  <si>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</si>
  <si>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</si>
  <si>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</si>
  <si>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</si>
  <si>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</si>
  <si>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</si>
  <si>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</si>
  <si>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</si>
  <si>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</si>
  <si>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</si>
  <si>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</si>
  <si>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</si>
  <si>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</si>
  <si>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</si>
  <si>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</si>
  <si>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</si>
  <si>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</si>
  <si>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</si>
  <si>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</si>
  <si>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</si>
  <si>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</si>
  <si>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</si>
  <si>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</si>
  <si>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</si>
  <si>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</si>
  <si>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</si>
  <si>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</si>
  <si>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</si>
  <si>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</si>
  <si>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</si>
  <si>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</si>
  <si>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</si>
  <si>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</si>
  <si>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</si>
  <si>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</si>
  <si>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</si>
  <si>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</si>
  <si>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</si>
  <si>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</si>
  <si>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</si>
  <si>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</si>
  <si>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</si>
  <si>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</si>
  <si>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</si>
  <si>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</si>
  <si>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</si>
  <si>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</si>
  <si>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</si>
  <si>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</si>
  <si>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</si>
  <si>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</si>
  <si>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</si>
  <si>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</si>
  <si>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</si>
  <si>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</si>
  <si>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</si>
  <si>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</si>
  <si>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</si>
  <si>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</si>
  <si>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</si>
  <si>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</si>
  <si>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</si>
  <si>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</si>
  <si>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</si>
  <si>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</si>
  <si>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</si>
  <si>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</si>
  <si>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</si>
  <si>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</si>
  <si>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</si>
  <si>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</si>
  <si>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</si>
  <si>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</si>
  <si>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</si>
  <si>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</si>
  <si>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</si>
  <si>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</si>
  <si>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</si>
  <si>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</si>
  <si>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</si>
  <si>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</si>
  <si>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</si>
  <si>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</si>
  <si>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</si>
  <si>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</si>
  <si>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</si>
  <si>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</si>
  <si>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</si>
  <si>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</si>
  <si>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</si>
  <si>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</si>
  <si>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</si>
  <si>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</si>
  <si>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</si>
  <si>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</si>
  <si>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</si>
  <si>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</si>
  <si>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</si>
  <si>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</si>
  <si>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</si>
  <si>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</si>
  <si>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</si>
  <si>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</si>
  <si>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</si>
  <si>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</si>
  <si>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</si>
  <si>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</si>
  <si>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</si>
  <si>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</si>
  <si>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</si>
  <si>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</si>
  <si>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</si>
  <si>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</si>
  <si>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</si>
  <si>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</si>
  <si>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</si>
  <si>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</si>
  <si>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</si>
  <si>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</si>
  <si>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</si>
  <si>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</si>
  <si>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</si>
  <si>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</si>
  <si>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</si>
  <si>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</si>
  <si>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</si>
  <si>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</si>
  <si>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</si>
  <si>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</si>
  <si>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>EKİM 2011 İHRACAT RAKAMLARI</t>
  </si>
  <si>
    <t>OCAK-EKİM</t>
  </si>
  <si>
    <t xml:space="preserve"> EKİM 2011 İHRACAT RAKAMLARI - TL</t>
  </si>
  <si>
    <t>EKİM (2011/2010)</t>
  </si>
  <si>
    <t>OCAK-EKİM
(2011/2010)</t>
  </si>
  <si>
    <r>
      <t xml:space="preserve">Son Oniki Aylık 
</t>
    </r>
    <r>
      <rPr>
        <b/>
        <sz val="12"/>
        <color indexed="8"/>
        <rFont val="Arial"/>
        <family val="2"/>
      </rPr>
      <t>(Ekim '11/Ekim '10)</t>
    </r>
  </si>
  <si>
    <t xml:space="preserve">POLONYA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</si>
</sst>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8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100" fillId="33" borderId="5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7925646.542</c:v>
                </c:pt>
                <c:pt idx="1">
                  <c:v>8509787.347</c:v>
                </c:pt>
                <c:pt idx="2">
                  <c:v>9905897.113</c:v>
                </c:pt>
                <c:pt idx="3">
                  <c:v>10096613.786</c:v>
                </c:pt>
                <c:pt idx="4">
                  <c:v>9310677.932</c:v>
                </c:pt>
                <c:pt idx="5">
                  <c:v>9706655.826</c:v>
                </c:pt>
                <c:pt idx="6">
                  <c:v>9781168.428</c:v>
                </c:pt>
                <c:pt idx="7">
                  <c:v>9264644.049</c:v>
                </c:pt>
                <c:pt idx="8">
                  <c:v>8866611.573</c:v>
                </c:pt>
                <c:pt idx="9">
                  <c:v>9766312.461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106937.249</c:v>
                </c:pt>
                <c:pt idx="8">
                  <c:v>154224.093</c:v>
                </c:pt>
                <c:pt idx="9">
                  <c:v>192610.48</c:v>
                </c:pt>
              </c:numCache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75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120685.543</c:v>
                </c:pt>
                <c:pt idx="5">
                  <c:v>115835.611</c:v>
                </c:pt>
                <c:pt idx="6">
                  <c:v>118482.365</c:v>
                </c:pt>
                <c:pt idx="7">
                  <c:v>128528.503</c:v>
                </c:pt>
                <c:pt idx="8">
                  <c:v>165502.32</c:v>
                </c:pt>
                <c:pt idx="9">
                  <c:v>264324.579</c:v>
                </c:pt>
              </c:numCache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  <c:pt idx="9">
                  <c:v>12235.299</c:v>
                </c:pt>
              </c:numCache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53182.447</c:v>
                </c:pt>
              </c:numCache>
            </c:numRef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</c:numCache>
            </c:numRef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124488.746</c:v>
                </c:pt>
                <c:pt idx="9">
                  <c:v>131941.273</c:v>
                </c:pt>
              </c:numCache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252035.652</c:v>
                </c:pt>
                <c:pt idx="1">
                  <c:v>251342.06</c:v>
                </c:pt>
                <c:pt idx="2">
                  <c:v>275779.296</c:v>
                </c:pt>
                <c:pt idx="3">
                  <c:v>278559.059</c:v>
                </c:pt>
                <c:pt idx="4">
                  <c:v>281336.144</c:v>
                </c:pt>
                <c:pt idx="5">
                  <c:v>277854.831</c:v>
                </c:pt>
                <c:pt idx="6">
                  <c:v>288467.479</c:v>
                </c:pt>
                <c:pt idx="7">
                  <c:v>300845.445</c:v>
                </c:pt>
                <c:pt idx="8">
                  <c:v>271438.112</c:v>
                </c:pt>
                <c:pt idx="9">
                  <c:v>311147.192</c:v>
                </c:pt>
              </c:numCache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606942.14</c:v>
                </c:pt>
                <c:pt idx="1">
                  <c:v>627639.266</c:v>
                </c:pt>
                <c:pt idx="2">
                  <c:v>733031.035</c:v>
                </c:pt>
                <c:pt idx="3">
                  <c:v>757230.955</c:v>
                </c:pt>
                <c:pt idx="4">
                  <c:v>695803.586</c:v>
                </c:pt>
                <c:pt idx="5">
                  <c:v>677195.504</c:v>
                </c:pt>
                <c:pt idx="6">
                  <c:v>624343.118</c:v>
                </c:pt>
                <c:pt idx="7">
                  <c:v>616366.775</c:v>
                </c:pt>
                <c:pt idx="8">
                  <c:v>629682.833</c:v>
                </c:pt>
                <c:pt idx="9">
                  <c:v>704248.206</c:v>
                </c:pt>
              </c:numCache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112373.336</c:v>
                </c:pt>
                <c:pt idx="3">
                  <c:v>113105.791</c:v>
                </c:pt>
                <c:pt idx="4">
                  <c:v>112915.415</c:v>
                </c:pt>
                <c:pt idx="5">
                  <c:v>132644.243</c:v>
                </c:pt>
                <c:pt idx="6">
                  <c:v>153606.613</c:v>
                </c:pt>
                <c:pt idx="7">
                  <c:v>152986.512</c:v>
                </c:pt>
                <c:pt idx="8">
                  <c:v>107473.936</c:v>
                </c:pt>
                <c:pt idx="9">
                  <c:v>139862.183</c:v>
                </c:pt>
              </c:numCache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132558.017</c:v>
                </c:pt>
                <c:pt idx="4">
                  <c:v>134686.684</c:v>
                </c:pt>
                <c:pt idx="5">
                  <c:v>132913.626</c:v>
                </c:pt>
                <c:pt idx="6">
                  <c:v>134079.013</c:v>
                </c:pt>
                <c:pt idx="7">
                  <c:v>145237.877</c:v>
                </c:pt>
                <c:pt idx="8">
                  <c:v>136437.328</c:v>
                </c:pt>
                <c:pt idx="9">
                  <c:v>170716.486</c:v>
                </c:pt>
              </c:numCache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918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1214757.739</c:v>
                </c:pt>
                <c:pt idx="1">
                  <c:v>1185112.757</c:v>
                </c:pt>
                <c:pt idx="2">
                  <c:v>1351278.159</c:v>
                </c:pt>
                <c:pt idx="3">
                  <c:v>1609891.914</c:v>
                </c:pt>
                <c:pt idx="4">
                  <c:v>1427254.481</c:v>
                </c:pt>
                <c:pt idx="5">
                  <c:v>1435492.371</c:v>
                </c:pt>
                <c:pt idx="6">
                  <c:v>1352496.591</c:v>
                </c:pt>
                <c:pt idx="7">
                  <c:v>1497489.897</c:v>
                </c:pt>
                <c:pt idx="8">
                  <c:v>1283795.123</c:v>
                </c:pt>
                <c:pt idx="9">
                  <c:v>1402265.818</c:v>
                </c:pt>
              </c:numCache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542758.989</c:v>
                </c:pt>
                <c:pt idx="1">
                  <c:v>569375.046</c:v>
                </c:pt>
                <c:pt idx="2">
                  <c:v>711272.094</c:v>
                </c:pt>
                <c:pt idx="3">
                  <c:v>708727.147</c:v>
                </c:pt>
                <c:pt idx="4">
                  <c:v>713625.626</c:v>
                </c:pt>
                <c:pt idx="5">
                  <c:v>758530.42</c:v>
                </c:pt>
                <c:pt idx="6">
                  <c:v>713170.511</c:v>
                </c:pt>
                <c:pt idx="7">
                  <c:v>739881.268</c:v>
                </c:pt>
                <c:pt idx="8">
                  <c:v>647211.771</c:v>
                </c:pt>
                <c:pt idx="9">
                  <c:v>754208.238</c:v>
                </c:pt>
              </c:numCache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1953092.878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1794373.722</c:v>
                </c:pt>
                <c:pt idx="6">
                  <c:v>1907722.572</c:v>
                </c:pt>
                <c:pt idx="7">
                  <c:v>1316594.736</c:v>
                </c:pt>
                <c:pt idx="8">
                  <c:v>1661027.337</c:v>
                </c:pt>
                <c:pt idx="9">
                  <c:v>1796946.639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715065.354</c:v>
                </c:pt>
                <c:pt idx="1">
                  <c:v>740217.934</c:v>
                </c:pt>
                <c:pt idx="2">
                  <c:v>914917.776</c:v>
                </c:pt>
                <c:pt idx="3">
                  <c:v>862911.117</c:v>
                </c:pt>
                <c:pt idx="4">
                  <c:v>842127.313</c:v>
                </c:pt>
                <c:pt idx="5">
                  <c:v>852125.774</c:v>
                </c:pt>
                <c:pt idx="6">
                  <c:v>824897.733</c:v>
                </c:pt>
                <c:pt idx="7">
                  <c:v>962191.775</c:v>
                </c:pt>
                <c:pt idx="8">
                  <c:v>948298.607</c:v>
                </c:pt>
                <c:pt idx="9">
                  <c:v>1008035.964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1297841.908</c:v>
                </c:pt>
                <c:pt idx="1">
                  <c:v>1289468.637</c:v>
                </c:pt>
                <c:pt idx="2">
                  <c:v>1414174.291</c:v>
                </c:pt>
                <c:pt idx="3">
                  <c:v>1393488.634</c:v>
                </c:pt>
                <c:pt idx="4">
                  <c:v>1289172.751</c:v>
                </c:pt>
                <c:pt idx="5">
                  <c:v>1474486.774</c:v>
                </c:pt>
                <c:pt idx="6">
                  <c:v>1616061.875</c:v>
                </c:pt>
                <c:pt idx="7">
                  <c:v>1502822.464</c:v>
                </c:pt>
                <c:pt idx="8">
                  <c:v>1109231.453</c:v>
                </c:pt>
                <c:pt idx="9">
                  <c:v>1323636.187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506593.651</c:v>
                </c:pt>
                <c:pt idx="1">
                  <c:v>540579.085</c:v>
                </c:pt>
                <c:pt idx="2">
                  <c:v>607835.215</c:v>
                </c:pt>
                <c:pt idx="3">
                  <c:v>611618.433</c:v>
                </c:pt>
                <c:pt idx="4">
                  <c:v>591657.888</c:v>
                </c:pt>
                <c:pt idx="5">
                  <c:v>619115.371</c:v>
                </c:pt>
                <c:pt idx="6">
                  <c:v>579743.783</c:v>
                </c:pt>
                <c:pt idx="7">
                  <c:v>626344.966</c:v>
                </c:pt>
                <c:pt idx="8">
                  <c:v>585617.005</c:v>
                </c:pt>
                <c:pt idx="9">
                  <c:v>599983.722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230292.283</c:v>
                </c:pt>
                <c:pt idx="2">
                  <c:v>278227.09</c:v>
                </c:pt>
                <c:pt idx="3">
                  <c:v>284965.119</c:v>
                </c:pt>
                <c:pt idx="4">
                  <c:v>296184.7</c:v>
                </c:pt>
                <c:pt idx="5">
                  <c:v>279090.522</c:v>
                </c:pt>
                <c:pt idx="6">
                  <c:v>282231.963</c:v>
                </c:pt>
                <c:pt idx="7">
                  <c:v>300369.786</c:v>
                </c:pt>
                <c:pt idx="8">
                  <c:v>278112.178</c:v>
                </c:pt>
                <c:pt idx="9">
                  <c:v>279767.84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115895.843</c:v>
                </c:pt>
                <c:pt idx="2">
                  <c:v>147466.569</c:v>
                </c:pt>
                <c:pt idx="3">
                  <c:v>130628.361</c:v>
                </c:pt>
                <c:pt idx="4">
                  <c:v>101454.756</c:v>
                </c:pt>
                <c:pt idx="5">
                  <c:v>116377.493</c:v>
                </c:pt>
                <c:pt idx="6">
                  <c:v>113778.644</c:v>
                </c:pt>
                <c:pt idx="7">
                  <c:v>107052.917</c:v>
                </c:pt>
                <c:pt idx="8">
                  <c:v>117858.841</c:v>
                </c:pt>
                <c:pt idx="9">
                  <c:v>175100.394</c:v>
                </c:pt>
              </c:numCache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3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973906.433</c:v>
                </c:pt>
                <c:pt idx="1">
                  <c:v>1289826.903</c:v>
                </c:pt>
                <c:pt idx="2">
                  <c:v>1385853.798</c:v>
                </c:pt>
                <c:pt idx="3">
                  <c:v>1459515.939</c:v>
                </c:pt>
                <c:pt idx="4">
                  <c:v>1335277.833</c:v>
                </c:pt>
                <c:pt idx="5">
                  <c:v>1303344.079</c:v>
                </c:pt>
                <c:pt idx="6">
                  <c:v>1240586.138</c:v>
                </c:pt>
                <c:pt idx="7">
                  <c:v>1231497.383</c:v>
                </c:pt>
                <c:pt idx="8">
                  <c:v>1274856.565</c:v>
                </c:pt>
                <c:pt idx="9">
                  <c:v>1323615.714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82905.028</c:v>
                </c:pt>
              </c:numCache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1392203.942</c:v>
                </c:pt>
                <c:pt idx="1">
                  <c:v>1348095.858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1379294.564</c:v>
                </c:pt>
                <c:pt idx="5">
                  <c:v>1366205.342</c:v>
                </c:pt>
                <c:pt idx="6">
                  <c:v>1361739.918</c:v>
                </c:pt>
                <c:pt idx="7">
                  <c:v>1419317.17</c:v>
                </c:pt>
                <c:pt idx="8">
                  <c:v>1480764.87</c:v>
                </c:pt>
                <c:pt idx="9">
                  <c:v>1775101.048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111379612.64899999</c:v>
                </c:pt>
              </c:numCache>
            </c:numRef>
          </c:val>
        </c:ser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241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8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84778.993</c:v>
                </c:pt>
                <c:pt idx="5">
                  <c:v>87599.035</c:v>
                </c:pt>
                <c:pt idx="6">
                  <c:v>86109.084</c:v>
                </c:pt>
                <c:pt idx="7">
                  <c:v>101578.494</c:v>
                </c:pt>
                <c:pt idx="8">
                  <c:v>115380.083</c:v>
                </c:pt>
                <c:pt idx="9">
                  <c:v>124108.217</c:v>
                </c:pt>
              </c:numCache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8501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4.421875" style="72" customWidth="1"/>
    <col min="14" max="16384" width="9.140625" style="72" customWidth="1"/>
  </cols>
  <sheetData>
    <row r="1" spans="2:6" ht="26.25">
      <c r="B1" s="73" t="s">
        <v>162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0" t="s">
        <v>115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thickBot="1" thickTop="1">
      <c r="A6" s="75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1507037.904</v>
      </c>
      <c r="C8" s="83">
        <v>1775101.048</v>
      </c>
      <c r="D8" s="84">
        <f aca="true" t="shared" si="0" ref="D8:D41">(C8-B8)/B8*100</f>
        <v>17.787418835883496</v>
      </c>
      <c r="E8" s="84">
        <f aca="true" t="shared" si="1" ref="E8:E41">C8/C$43*100</f>
        <v>14.945438104344941</v>
      </c>
      <c r="F8" s="83">
        <v>11924168.382</v>
      </c>
      <c r="G8" s="83">
        <v>14324059.134</v>
      </c>
      <c r="H8" s="84">
        <f aca="true" t="shared" si="2" ref="H8:H43">(G8-F8)/F8*100</f>
        <v>20.12627359089234</v>
      </c>
      <c r="I8" s="84">
        <f aca="true" t="shared" si="3" ref="I8:I43">G8/G$43*100</f>
        <v>12.860575461992871</v>
      </c>
      <c r="J8" s="83">
        <v>14631862.087999998</v>
      </c>
      <c r="K8" s="83">
        <v>17369065.257</v>
      </c>
      <c r="L8" s="84">
        <f aca="true" t="shared" si="4" ref="L8:L43">(K8-J8)/J8*100</f>
        <v>18.707141664797806</v>
      </c>
      <c r="M8" s="85">
        <f aca="true" t="shared" si="5" ref="M8:M43">K8/K$43*100</f>
        <v>13.100370551782273</v>
      </c>
    </row>
    <row r="9" spans="1:13" ht="15.75">
      <c r="A9" s="86" t="s">
        <v>75</v>
      </c>
      <c r="B9" s="87">
        <v>1136367.706</v>
      </c>
      <c r="C9" s="87">
        <v>1332012.583</v>
      </c>
      <c r="D9" s="88">
        <f t="shared" si="0"/>
        <v>17.21668751822133</v>
      </c>
      <c r="E9" s="88">
        <f t="shared" si="1"/>
        <v>11.21486105586206</v>
      </c>
      <c r="F9" s="87">
        <v>8811319.702</v>
      </c>
      <c r="G9" s="87">
        <v>10390854.047</v>
      </c>
      <c r="H9" s="88">
        <f t="shared" si="2"/>
        <v>17.926194922214396</v>
      </c>
      <c r="I9" s="88">
        <f t="shared" si="3"/>
        <v>9.329224442309366</v>
      </c>
      <c r="J9" s="87">
        <v>10877434.567</v>
      </c>
      <c r="K9" s="87">
        <v>12672867.42</v>
      </c>
      <c r="L9" s="88">
        <f t="shared" si="4"/>
        <v>16.506032207695284</v>
      </c>
      <c r="M9" s="89">
        <f t="shared" si="5"/>
        <v>9.55833009428649</v>
      </c>
    </row>
    <row r="10" spans="1:13" ht="14.25">
      <c r="A10" s="90" t="s">
        <v>148</v>
      </c>
      <c r="B10" s="91">
        <v>361495.553</v>
      </c>
      <c r="C10" s="91">
        <v>477087.123</v>
      </c>
      <c r="D10" s="92">
        <f t="shared" si="0"/>
        <v>31.975931388566764</v>
      </c>
      <c r="E10" s="92">
        <f t="shared" si="1"/>
        <v>4.016828267444357</v>
      </c>
      <c r="F10" s="91">
        <v>3312793.678</v>
      </c>
      <c r="G10" s="91">
        <v>4400656.134</v>
      </c>
      <c r="H10" s="92">
        <f t="shared" si="2"/>
        <v>32.83821939242423</v>
      </c>
      <c r="I10" s="92">
        <f t="shared" si="3"/>
        <v>3.951042771057357</v>
      </c>
      <c r="J10" s="91">
        <v>3992072.6489999997</v>
      </c>
      <c r="K10" s="91">
        <v>5178871.625999999</v>
      </c>
      <c r="L10" s="92">
        <f t="shared" si="4"/>
        <v>29.72889226595835</v>
      </c>
      <c r="M10" s="93">
        <f t="shared" si="5"/>
        <v>3.906090301167389</v>
      </c>
    </row>
    <row r="11" spans="1:13" ht="14.25">
      <c r="A11" s="90" t="s">
        <v>4</v>
      </c>
      <c r="B11" s="91">
        <v>176823.509</v>
      </c>
      <c r="C11" s="91">
        <v>203548.463</v>
      </c>
      <c r="D11" s="92">
        <f t="shared" si="0"/>
        <v>15.113914519137836</v>
      </c>
      <c r="E11" s="92">
        <f t="shared" si="1"/>
        <v>1.713773398099558</v>
      </c>
      <c r="F11" s="91">
        <v>1617329.221</v>
      </c>
      <c r="G11" s="91">
        <v>1719243.7889999999</v>
      </c>
      <c r="H11" s="92">
        <f t="shared" si="2"/>
        <v>6.301411405711563</v>
      </c>
      <c r="I11" s="92">
        <f t="shared" si="3"/>
        <v>1.5435893051792149</v>
      </c>
      <c r="J11" s="91">
        <v>2135487.937</v>
      </c>
      <c r="K11" s="91">
        <v>2272466.313</v>
      </c>
      <c r="L11" s="92">
        <f t="shared" si="4"/>
        <v>6.414383037556824</v>
      </c>
      <c r="M11" s="93">
        <f t="shared" si="5"/>
        <v>1.713975411241236</v>
      </c>
    </row>
    <row r="12" spans="1:13" ht="14.25">
      <c r="A12" s="90" t="s">
        <v>5</v>
      </c>
      <c r="B12" s="91">
        <v>115414.968</v>
      </c>
      <c r="C12" s="91">
        <v>124108.217</v>
      </c>
      <c r="D12" s="92">
        <f t="shared" si="0"/>
        <v>7.5321677514133265</v>
      </c>
      <c r="E12" s="92">
        <f t="shared" si="1"/>
        <v>1.0449273732917714</v>
      </c>
      <c r="F12" s="91">
        <v>899044.46</v>
      </c>
      <c r="G12" s="91">
        <v>947127.604</v>
      </c>
      <c r="H12" s="92">
        <f t="shared" si="2"/>
        <v>5.348249851848271</v>
      </c>
      <c r="I12" s="92">
        <f t="shared" si="3"/>
        <v>0.8503599370423056</v>
      </c>
      <c r="J12" s="91">
        <v>1096507.418</v>
      </c>
      <c r="K12" s="91">
        <v>1165786.009</v>
      </c>
      <c r="L12" s="92">
        <f t="shared" si="4"/>
        <v>6.318114210878965</v>
      </c>
      <c r="M12" s="93">
        <f t="shared" si="5"/>
        <v>0.8792775244959392</v>
      </c>
    </row>
    <row r="13" spans="1:13" ht="14.25">
      <c r="A13" s="90" t="s">
        <v>6</v>
      </c>
      <c r="B13" s="91">
        <v>182089.924</v>
      </c>
      <c r="C13" s="91">
        <v>192610.48</v>
      </c>
      <c r="D13" s="92">
        <f t="shared" si="0"/>
        <v>5.777670597523019</v>
      </c>
      <c r="E13" s="92">
        <f t="shared" si="1"/>
        <v>1.6216812053215406</v>
      </c>
      <c r="F13" s="91">
        <v>975366.332</v>
      </c>
      <c r="G13" s="91">
        <v>1122495.3159999999</v>
      </c>
      <c r="H13" s="92">
        <f t="shared" si="2"/>
        <v>15.084484585223496</v>
      </c>
      <c r="I13" s="92">
        <f t="shared" si="3"/>
        <v>1.007810396627446</v>
      </c>
      <c r="J13" s="91">
        <v>1181941.3800000001</v>
      </c>
      <c r="K13" s="91">
        <v>1386106.27</v>
      </c>
      <c r="L13" s="92">
        <f t="shared" si="4"/>
        <v>17.273690003137034</v>
      </c>
      <c r="M13" s="93">
        <f t="shared" si="5"/>
        <v>1.0454509492864397</v>
      </c>
    </row>
    <row r="14" spans="1:13" ht="14.25">
      <c r="A14" s="90" t="s">
        <v>7</v>
      </c>
      <c r="B14" s="91">
        <v>226300.364</v>
      </c>
      <c r="C14" s="91">
        <v>264324.579</v>
      </c>
      <c r="D14" s="92">
        <f t="shared" si="0"/>
        <v>16.80254257125279</v>
      </c>
      <c r="E14" s="92">
        <f t="shared" si="1"/>
        <v>2.2254770450124455</v>
      </c>
      <c r="F14" s="91">
        <v>1212294.183</v>
      </c>
      <c r="G14" s="91">
        <v>1413718.6660000002</v>
      </c>
      <c r="H14" s="92">
        <f t="shared" si="2"/>
        <v>16.615148849559418</v>
      </c>
      <c r="I14" s="92">
        <f t="shared" si="3"/>
        <v>1.2692795677564186</v>
      </c>
      <c r="J14" s="91">
        <v>1494458.109</v>
      </c>
      <c r="K14" s="91">
        <v>1734206.387</v>
      </c>
      <c r="L14" s="92">
        <f t="shared" si="4"/>
        <v>16.042489017000623</v>
      </c>
      <c r="M14" s="93">
        <f t="shared" si="5"/>
        <v>1.3080005139488742</v>
      </c>
    </row>
    <row r="15" spans="1:13" ht="14.25">
      <c r="A15" s="90" t="s">
        <v>8</v>
      </c>
      <c r="B15" s="91">
        <v>12748.29</v>
      </c>
      <c r="C15" s="91">
        <v>12235.299</v>
      </c>
      <c r="D15" s="92">
        <f t="shared" si="0"/>
        <v>-4.023998512741708</v>
      </c>
      <c r="E15" s="92">
        <f t="shared" si="1"/>
        <v>0.1030149264452767</v>
      </c>
      <c r="F15" s="91">
        <v>158587.674</v>
      </c>
      <c r="G15" s="91">
        <v>147483.753</v>
      </c>
      <c r="H15" s="92">
        <f t="shared" si="2"/>
        <v>-7.001755382325617</v>
      </c>
      <c r="I15" s="92">
        <f t="shared" si="3"/>
        <v>0.1324153940674745</v>
      </c>
      <c r="J15" s="91">
        <v>204151.127</v>
      </c>
      <c r="K15" s="91">
        <v>177008.029</v>
      </c>
      <c r="L15" s="92">
        <f t="shared" si="4"/>
        <v>-13.29559057491757</v>
      </c>
      <c r="M15" s="93">
        <f t="shared" si="5"/>
        <v>0.13350578953038836</v>
      </c>
    </row>
    <row r="16" spans="1:13" ht="14.25">
      <c r="A16" s="90" t="s">
        <v>147</v>
      </c>
      <c r="B16" s="91">
        <v>58236.101</v>
      </c>
      <c r="C16" s="91">
        <v>53182.447</v>
      </c>
      <c r="D16" s="92">
        <f t="shared" si="0"/>
        <v>-8.67787148044132</v>
      </c>
      <c r="E16" s="92">
        <f t="shared" si="1"/>
        <v>0.4477688584385903</v>
      </c>
      <c r="F16" s="91">
        <v>588900.059</v>
      </c>
      <c r="G16" s="91">
        <v>573139.832</v>
      </c>
      <c r="H16" s="92">
        <f t="shared" si="2"/>
        <v>-2.676214199530239</v>
      </c>
      <c r="I16" s="92">
        <f t="shared" si="3"/>
        <v>0.5145823534206247</v>
      </c>
      <c r="J16" s="91">
        <v>716953.836</v>
      </c>
      <c r="K16" s="91">
        <v>682670.6880000001</v>
      </c>
      <c r="L16" s="92">
        <f t="shared" si="4"/>
        <v>-4.78177900424818</v>
      </c>
      <c r="M16" s="93">
        <f t="shared" si="5"/>
        <v>0.5148946615901442</v>
      </c>
    </row>
    <row r="17" spans="1:13" ht="14.25">
      <c r="A17" s="90" t="s">
        <v>153</v>
      </c>
      <c r="B17" s="91">
        <v>3258.996</v>
      </c>
      <c r="C17" s="91">
        <v>4915.975</v>
      </c>
      <c r="D17" s="92">
        <f t="shared" si="0"/>
        <v>50.843235155857826</v>
      </c>
      <c r="E17" s="92">
        <f t="shared" si="1"/>
        <v>0.04138998180852132</v>
      </c>
      <c r="F17" s="91">
        <v>47004.096000000005</v>
      </c>
      <c r="G17" s="91">
        <v>66988.94900000001</v>
      </c>
      <c r="H17" s="92">
        <f t="shared" si="2"/>
        <v>42.51725849594044</v>
      </c>
      <c r="I17" s="92">
        <f t="shared" si="3"/>
        <v>0.06014471356720189</v>
      </c>
      <c r="J17" s="91">
        <v>55862.111000000004</v>
      </c>
      <c r="K17" s="91">
        <v>75752.09400000001</v>
      </c>
      <c r="L17" s="92">
        <f t="shared" si="4"/>
        <v>35.60549833141824</v>
      </c>
      <c r="M17" s="93">
        <f t="shared" si="5"/>
        <v>0.05713494000913481</v>
      </c>
    </row>
    <row r="18" spans="1:13" ht="15.75">
      <c r="A18" s="86" t="s">
        <v>76</v>
      </c>
      <c r="B18" s="87">
        <v>97487.913</v>
      </c>
      <c r="C18" s="87">
        <v>131941.273</v>
      </c>
      <c r="D18" s="88">
        <f t="shared" si="0"/>
        <v>35.341160703686405</v>
      </c>
      <c r="E18" s="88">
        <f t="shared" si="1"/>
        <v>1.110877677218282</v>
      </c>
      <c r="F18" s="87">
        <v>761592.3869999999</v>
      </c>
      <c r="G18" s="87">
        <v>1144399.816</v>
      </c>
      <c r="H18" s="88">
        <f t="shared" si="2"/>
        <v>50.264082931280704</v>
      </c>
      <c r="I18" s="88">
        <f t="shared" si="3"/>
        <v>1.027476922196205</v>
      </c>
      <c r="J18" s="87">
        <v>910733.6459999998</v>
      </c>
      <c r="K18" s="87">
        <v>1341236.503</v>
      </c>
      <c r="L18" s="88">
        <f t="shared" si="4"/>
        <v>47.26989706494277</v>
      </c>
      <c r="M18" s="89">
        <f t="shared" si="5"/>
        <v>1.0116085653944662</v>
      </c>
    </row>
    <row r="19" spans="1:13" ht="14.25">
      <c r="A19" s="90" t="s">
        <v>110</v>
      </c>
      <c r="B19" s="91">
        <v>97487.913</v>
      </c>
      <c r="C19" s="91">
        <v>131941.273</v>
      </c>
      <c r="D19" s="92">
        <f t="shared" si="0"/>
        <v>35.341160703686405</v>
      </c>
      <c r="E19" s="92">
        <f t="shared" si="1"/>
        <v>1.110877677218282</v>
      </c>
      <c r="F19" s="91">
        <v>761592.3869999999</v>
      </c>
      <c r="G19" s="91">
        <v>1144399.816</v>
      </c>
      <c r="H19" s="92">
        <f t="shared" si="2"/>
        <v>50.264082931280704</v>
      </c>
      <c r="I19" s="92">
        <f t="shared" si="3"/>
        <v>1.027476922196205</v>
      </c>
      <c r="J19" s="91">
        <v>910733.6459999998</v>
      </c>
      <c r="K19" s="91">
        <v>1341236.503</v>
      </c>
      <c r="L19" s="92">
        <f t="shared" si="4"/>
        <v>47.26989706494277</v>
      </c>
      <c r="M19" s="93">
        <f t="shared" si="5"/>
        <v>1.0116085653944662</v>
      </c>
    </row>
    <row r="20" spans="1:13" ht="15.75">
      <c r="A20" s="86" t="s">
        <v>77</v>
      </c>
      <c r="B20" s="87">
        <v>273182.285</v>
      </c>
      <c r="C20" s="87">
        <v>311147.192</v>
      </c>
      <c r="D20" s="88">
        <f t="shared" si="0"/>
        <v>13.897279979190454</v>
      </c>
      <c r="E20" s="88">
        <f t="shared" si="1"/>
        <v>2.6196993712645993</v>
      </c>
      <c r="F20" s="87">
        <v>2351256.294</v>
      </c>
      <c r="G20" s="87">
        <v>2788805.2699999996</v>
      </c>
      <c r="H20" s="88">
        <f t="shared" si="2"/>
        <v>18.60915703305287</v>
      </c>
      <c r="I20" s="88">
        <f t="shared" si="3"/>
        <v>2.5038740965894704</v>
      </c>
      <c r="J20" s="87">
        <v>2843693.876</v>
      </c>
      <c r="K20" s="87">
        <v>3354961.334</v>
      </c>
      <c r="L20" s="88">
        <f t="shared" si="4"/>
        <v>17.978990717494504</v>
      </c>
      <c r="M20" s="89">
        <f t="shared" si="5"/>
        <v>2.5304318921013174</v>
      </c>
    </row>
    <row r="21" spans="1:13" ht="14.25">
      <c r="A21" s="90" t="s">
        <v>9</v>
      </c>
      <c r="B21" s="91">
        <v>273182.285</v>
      </c>
      <c r="C21" s="91">
        <v>311147.192</v>
      </c>
      <c r="D21" s="92">
        <f t="shared" si="0"/>
        <v>13.897279979190454</v>
      </c>
      <c r="E21" s="92">
        <f t="shared" si="1"/>
        <v>2.6196993712645993</v>
      </c>
      <c r="F21" s="91">
        <v>2351256.294</v>
      </c>
      <c r="G21" s="91">
        <v>2788805.2699999996</v>
      </c>
      <c r="H21" s="92">
        <f t="shared" si="2"/>
        <v>18.60915703305287</v>
      </c>
      <c r="I21" s="92">
        <f t="shared" si="3"/>
        <v>2.5038740965894704</v>
      </c>
      <c r="J21" s="91">
        <v>2843693.876</v>
      </c>
      <c r="K21" s="91">
        <v>3354961.334</v>
      </c>
      <c r="L21" s="92">
        <f t="shared" si="4"/>
        <v>17.978990717494504</v>
      </c>
      <c r="M21" s="93">
        <f t="shared" si="5"/>
        <v>2.5304318921013174</v>
      </c>
    </row>
    <row r="22" spans="1:13" ht="16.5">
      <c r="A22" s="94" t="s">
        <v>10</v>
      </c>
      <c r="B22" s="95">
        <v>8868694.826</v>
      </c>
      <c r="C22" s="95">
        <v>9766312.461</v>
      </c>
      <c r="D22" s="96">
        <f t="shared" si="0"/>
        <v>10.121192042469316</v>
      </c>
      <c r="E22" s="96">
        <f t="shared" si="1"/>
        <v>82.22732928811172</v>
      </c>
      <c r="F22" s="95">
        <v>76170356.68900001</v>
      </c>
      <c r="G22" s="95">
        <v>93134015.05699998</v>
      </c>
      <c r="H22" s="96">
        <f t="shared" si="2"/>
        <v>22.27068259278579</v>
      </c>
      <c r="I22" s="96">
        <f t="shared" si="3"/>
        <v>83.61854817227736</v>
      </c>
      <c r="J22" s="95">
        <v>90802695.45300001</v>
      </c>
      <c r="K22" s="95">
        <v>109966750.01999998</v>
      </c>
      <c r="L22" s="96">
        <f t="shared" si="4"/>
        <v>21.10516044858976</v>
      </c>
      <c r="M22" s="97">
        <f t="shared" si="5"/>
        <v>82.94085791730355</v>
      </c>
    </row>
    <row r="23" spans="1:13" ht="15.75">
      <c r="A23" s="86" t="s">
        <v>78</v>
      </c>
      <c r="B23" s="87">
        <v>910307.926</v>
      </c>
      <c r="C23" s="87">
        <v>1014826.876</v>
      </c>
      <c r="D23" s="88">
        <f t="shared" si="0"/>
        <v>11.481713716288137</v>
      </c>
      <c r="E23" s="88">
        <f t="shared" si="1"/>
        <v>8.544320493175519</v>
      </c>
      <c r="F23" s="87">
        <v>7347528.678999999</v>
      </c>
      <c r="G23" s="87">
        <v>9202742.865</v>
      </c>
      <c r="H23" s="88">
        <f t="shared" si="2"/>
        <v>25.249499077184918</v>
      </c>
      <c r="I23" s="88">
        <f t="shared" si="3"/>
        <v>8.262502127747009</v>
      </c>
      <c r="J23" s="87">
        <v>8777554.652999999</v>
      </c>
      <c r="K23" s="87">
        <v>10899271.019000001</v>
      </c>
      <c r="L23" s="88">
        <f t="shared" si="4"/>
        <v>24.1720667073812</v>
      </c>
      <c r="M23" s="89">
        <f t="shared" si="5"/>
        <v>8.220620222245826</v>
      </c>
    </row>
    <row r="24" spans="1:13" ht="14.25">
      <c r="A24" s="90" t="s">
        <v>11</v>
      </c>
      <c r="B24" s="91">
        <v>627182.036</v>
      </c>
      <c r="C24" s="91">
        <v>704248.206</v>
      </c>
      <c r="D24" s="92">
        <f t="shared" si="0"/>
        <v>12.287687716872052</v>
      </c>
      <c r="E24" s="92">
        <f t="shared" si="1"/>
        <v>5.929407784828802</v>
      </c>
      <c r="F24" s="91">
        <v>5302869.397</v>
      </c>
      <c r="G24" s="91">
        <v>6672483.4180000005</v>
      </c>
      <c r="H24" s="92">
        <f t="shared" si="2"/>
        <v>25.827790927206966</v>
      </c>
      <c r="I24" s="92">
        <f t="shared" si="3"/>
        <v>5.990758325787649</v>
      </c>
      <c r="J24" s="91">
        <v>6307435.999999999</v>
      </c>
      <c r="K24" s="91">
        <v>7868039.898</v>
      </c>
      <c r="L24" s="92">
        <f t="shared" si="4"/>
        <v>24.74228669145436</v>
      </c>
      <c r="M24" s="93">
        <f t="shared" si="5"/>
        <v>5.934357241157045</v>
      </c>
    </row>
    <row r="25" spans="1:13" ht="14.25">
      <c r="A25" s="90" t="s">
        <v>12</v>
      </c>
      <c r="B25" s="91">
        <v>143283.121</v>
      </c>
      <c r="C25" s="91">
        <v>139862.183</v>
      </c>
      <c r="D25" s="92">
        <f t="shared" si="0"/>
        <v>-2.387537328978215</v>
      </c>
      <c r="E25" s="92">
        <f t="shared" si="1"/>
        <v>1.1775676666521044</v>
      </c>
      <c r="F25" s="91">
        <v>1032993.3110000002</v>
      </c>
      <c r="G25" s="91">
        <v>1215936.935</v>
      </c>
      <c r="H25" s="92">
        <f t="shared" si="2"/>
        <v>17.71004923767602</v>
      </c>
      <c r="I25" s="92">
        <f t="shared" si="3"/>
        <v>1.091705120964898</v>
      </c>
      <c r="J25" s="91">
        <v>1244887.4900000002</v>
      </c>
      <c r="K25" s="91">
        <v>1450417.773</v>
      </c>
      <c r="L25" s="92">
        <f t="shared" si="4"/>
        <v>16.509948461286232</v>
      </c>
      <c r="M25" s="93">
        <f t="shared" si="5"/>
        <v>1.0939569861730543</v>
      </c>
    </row>
    <row r="26" spans="1:13" ht="14.25">
      <c r="A26" s="90" t="s">
        <v>13</v>
      </c>
      <c r="B26" s="91">
        <v>139842.769</v>
      </c>
      <c r="C26" s="91">
        <v>170716.486</v>
      </c>
      <c r="D26" s="92">
        <f t="shared" si="0"/>
        <v>22.07744971068186</v>
      </c>
      <c r="E26" s="92">
        <f t="shared" si="1"/>
        <v>1.4373450332751254</v>
      </c>
      <c r="F26" s="91">
        <v>1011665.9689999999</v>
      </c>
      <c r="G26" s="91">
        <v>1314322.513</v>
      </c>
      <c r="H26" s="92">
        <f t="shared" si="2"/>
        <v>29.916647715170907</v>
      </c>
      <c r="I26" s="92">
        <f t="shared" si="3"/>
        <v>1.180038681892292</v>
      </c>
      <c r="J26" s="91">
        <v>1225231.1609999998</v>
      </c>
      <c r="K26" s="91">
        <v>1580813.349</v>
      </c>
      <c r="L26" s="92">
        <f t="shared" si="4"/>
        <v>29.021640921194308</v>
      </c>
      <c r="M26" s="93">
        <f t="shared" si="5"/>
        <v>1.192305995669961</v>
      </c>
    </row>
    <row r="27" spans="1:13" ht="15.75">
      <c r="A27" s="86" t="s">
        <v>79</v>
      </c>
      <c r="B27" s="87">
        <v>1144846.432</v>
      </c>
      <c r="C27" s="87">
        <v>1402265.818</v>
      </c>
      <c r="D27" s="88">
        <f t="shared" si="0"/>
        <v>22.48505815319691</v>
      </c>
      <c r="E27" s="88">
        <f t="shared" si="1"/>
        <v>11.806357171818666</v>
      </c>
      <c r="F27" s="87">
        <v>10127239.534</v>
      </c>
      <c r="G27" s="87">
        <v>13759834.85</v>
      </c>
      <c r="H27" s="88">
        <f t="shared" si="2"/>
        <v>35.86955066881111</v>
      </c>
      <c r="I27" s="88">
        <f t="shared" si="3"/>
        <v>12.353997758425084</v>
      </c>
      <c r="J27" s="87">
        <v>11862688.807</v>
      </c>
      <c r="K27" s="87">
        <v>16286471.223</v>
      </c>
      <c r="L27" s="88">
        <f t="shared" si="4"/>
        <v>37.29156591707598</v>
      </c>
      <c r="M27" s="89">
        <f t="shared" si="5"/>
        <v>12.283839391774508</v>
      </c>
    </row>
    <row r="28" spans="1:13" ht="15">
      <c r="A28" s="90" t="s">
        <v>14</v>
      </c>
      <c r="B28" s="91">
        <v>1144846.432</v>
      </c>
      <c r="C28" s="91">
        <v>1402265.818</v>
      </c>
      <c r="D28" s="92">
        <f t="shared" si="0"/>
        <v>22.48505815319691</v>
      </c>
      <c r="E28" s="92">
        <f t="shared" si="1"/>
        <v>11.806357171818666</v>
      </c>
      <c r="F28" s="91">
        <v>10127239.534</v>
      </c>
      <c r="G28" s="98">
        <v>13759834.85</v>
      </c>
      <c r="H28" s="92">
        <f t="shared" si="2"/>
        <v>35.86955066881111</v>
      </c>
      <c r="I28" s="92">
        <f t="shared" si="3"/>
        <v>12.353997758425084</v>
      </c>
      <c r="J28" s="91">
        <v>11862688.807</v>
      </c>
      <c r="K28" s="91">
        <v>16286471.223</v>
      </c>
      <c r="L28" s="92">
        <f t="shared" si="4"/>
        <v>37.29156591707598</v>
      </c>
      <c r="M28" s="93">
        <f t="shared" si="5"/>
        <v>12.283839391774508</v>
      </c>
    </row>
    <row r="29" spans="1:13" ht="15.75">
      <c r="A29" s="86" t="s">
        <v>80</v>
      </c>
      <c r="B29" s="87">
        <v>6813540.468</v>
      </c>
      <c r="C29" s="87">
        <v>7349219.767</v>
      </c>
      <c r="D29" s="88">
        <f t="shared" si="0"/>
        <v>7.861981616104487</v>
      </c>
      <c r="E29" s="88">
        <f t="shared" si="1"/>
        <v>61.87665162311754</v>
      </c>
      <c r="F29" s="87">
        <v>58695588.47800001</v>
      </c>
      <c r="G29" s="87">
        <v>70171437.339</v>
      </c>
      <c r="H29" s="88">
        <f t="shared" si="2"/>
        <v>19.551467424679313</v>
      </c>
      <c r="I29" s="88">
        <f t="shared" si="3"/>
        <v>63.002048283411796</v>
      </c>
      <c r="J29" s="87">
        <v>70162451.993</v>
      </c>
      <c r="K29" s="87">
        <v>82781007.776</v>
      </c>
      <c r="L29" s="88">
        <f t="shared" si="4"/>
        <v>17.984770236164106</v>
      </c>
      <c r="M29" s="89">
        <f t="shared" si="5"/>
        <v>62.43639830177475</v>
      </c>
    </row>
    <row r="30" spans="1:13" ht="14.25">
      <c r="A30" s="90" t="s">
        <v>15</v>
      </c>
      <c r="B30" s="91">
        <v>1355987.936</v>
      </c>
      <c r="C30" s="91">
        <v>1323636.187</v>
      </c>
      <c r="D30" s="92">
        <f t="shared" si="0"/>
        <v>-2.385843423904921</v>
      </c>
      <c r="E30" s="92">
        <f t="shared" si="1"/>
        <v>11.144336108509608</v>
      </c>
      <c r="F30" s="91">
        <v>11976884.301000003</v>
      </c>
      <c r="G30" s="91">
        <v>13710384.974</v>
      </c>
      <c r="H30" s="92">
        <f t="shared" si="2"/>
        <v>14.473719787501487</v>
      </c>
      <c r="I30" s="92">
        <f t="shared" si="3"/>
        <v>12.309600157442366</v>
      </c>
      <c r="J30" s="91">
        <v>14347146.564000003</v>
      </c>
      <c r="K30" s="91">
        <v>16282615.287</v>
      </c>
      <c r="L30" s="92">
        <f t="shared" si="4"/>
        <v>13.490269402115777</v>
      </c>
      <c r="M30" s="93">
        <f t="shared" si="5"/>
        <v>12.280931106862424</v>
      </c>
    </row>
    <row r="31" spans="1:13" ht="14.25">
      <c r="A31" s="90" t="s">
        <v>122</v>
      </c>
      <c r="B31" s="91">
        <v>1693291.367</v>
      </c>
      <c r="C31" s="91">
        <v>1796946.639</v>
      </c>
      <c r="D31" s="92">
        <f t="shared" si="0"/>
        <v>6.12152604212739</v>
      </c>
      <c r="E31" s="92">
        <f t="shared" si="1"/>
        <v>15.129366748019166</v>
      </c>
      <c r="F31" s="91">
        <v>14337502.322000002</v>
      </c>
      <c r="G31" s="91">
        <v>17015694.448</v>
      </c>
      <c r="H31" s="92">
        <f t="shared" si="2"/>
        <v>18.679628193611364</v>
      </c>
      <c r="I31" s="92">
        <f t="shared" si="3"/>
        <v>15.2772074200177</v>
      </c>
      <c r="J31" s="91">
        <v>17147800.607</v>
      </c>
      <c r="K31" s="91">
        <v>19965424.849999998</v>
      </c>
      <c r="L31" s="92">
        <f t="shared" si="4"/>
        <v>16.431403114460046</v>
      </c>
      <c r="M31" s="93">
        <f t="shared" si="5"/>
        <v>15.05863786500264</v>
      </c>
    </row>
    <row r="32" spans="1:13" ht="14.25">
      <c r="A32" s="90" t="s">
        <v>123</v>
      </c>
      <c r="B32" s="91">
        <v>70373.629</v>
      </c>
      <c r="C32" s="91">
        <v>82905.028</v>
      </c>
      <c r="D32" s="92">
        <f t="shared" si="0"/>
        <v>17.806952942557512</v>
      </c>
      <c r="E32" s="92">
        <f t="shared" si="1"/>
        <v>0.6980177077293824</v>
      </c>
      <c r="F32" s="91">
        <v>1011796.1789999999</v>
      </c>
      <c r="G32" s="91">
        <v>1216208.4419999998</v>
      </c>
      <c r="H32" s="92">
        <f t="shared" si="2"/>
        <v>20.202909167143627</v>
      </c>
      <c r="I32" s="92">
        <f t="shared" si="3"/>
        <v>1.0919488881980048</v>
      </c>
      <c r="J32" s="91">
        <v>1269406.761</v>
      </c>
      <c r="K32" s="91">
        <v>1342876.6309999998</v>
      </c>
      <c r="L32" s="92">
        <f t="shared" si="4"/>
        <v>5.787732684054917</v>
      </c>
      <c r="M32" s="93">
        <f t="shared" si="5"/>
        <v>1.0128456086224369</v>
      </c>
    </row>
    <row r="33" spans="1:13" ht="14.25">
      <c r="A33" s="90" t="s">
        <v>145</v>
      </c>
      <c r="B33" s="91">
        <v>943744.751</v>
      </c>
      <c r="C33" s="91">
        <v>1008035.964</v>
      </c>
      <c r="D33" s="92">
        <f t="shared" si="0"/>
        <v>6.812351849573359</v>
      </c>
      <c r="E33" s="92">
        <f t="shared" si="1"/>
        <v>8.48714450588037</v>
      </c>
      <c r="F33" s="91">
        <v>7743236.938</v>
      </c>
      <c r="G33" s="91">
        <v>8670789.347000001</v>
      </c>
      <c r="H33" s="92">
        <f t="shared" si="2"/>
        <v>11.978871580798849</v>
      </c>
      <c r="I33" s="92">
        <f t="shared" si="3"/>
        <v>7.784898098294699</v>
      </c>
      <c r="J33" s="91">
        <v>9473386.396</v>
      </c>
      <c r="K33" s="91">
        <v>10514812.743</v>
      </c>
      <c r="L33" s="92">
        <f t="shared" si="4"/>
        <v>10.993179244116213</v>
      </c>
      <c r="M33" s="93">
        <f t="shared" si="5"/>
        <v>7.930648033024555</v>
      </c>
    </row>
    <row r="34" spans="1:13" ht="14.25">
      <c r="A34" s="90" t="s">
        <v>31</v>
      </c>
      <c r="B34" s="91">
        <v>599073.759</v>
      </c>
      <c r="C34" s="91">
        <v>754208.238</v>
      </c>
      <c r="D34" s="92">
        <f t="shared" si="0"/>
        <v>25.89572263337945</v>
      </c>
      <c r="E34" s="92">
        <f t="shared" si="1"/>
        <v>6.350045565865757</v>
      </c>
      <c r="F34" s="91">
        <v>5146257.8719999995</v>
      </c>
      <c r="G34" s="91">
        <v>6858761.11</v>
      </c>
      <c r="H34" s="92">
        <f t="shared" si="2"/>
        <v>33.27666977819881</v>
      </c>
      <c r="I34" s="92">
        <f t="shared" si="3"/>
        <v>6.158004096866987</v>
      </c>
      <c r="J34" s="91">
        <v>6151378.653</v>
      </c>
      <c r="K34" s="91">
        <v>8024248.258</v>
      </c>
      <c r="L34" s="92">
        <f t="shared" si="4"/>
        <v>30.446339115973785</v>
      </c>
      <c r="M34" s="93">
        <f t="shared" si="5"/>
        <v>6.052175176031893</v>
      </c>
    </row>
    <row r="35" spans="1:13" ht="14.25">
      <c r="A35" s="90" t="s">
        <v>16</v>
      </c>
      <c r="B35" s="91">
        <v>551042.395</v>
      </c>
      <c r="C35" s="91">
        <v>599983.722</v>
      </c>
      <c r="D35" s="92">
        <f t="shared" si="0"/>
        <v>8.88159013609106</v>
      </c>
      <c r="E35" s="92">
        <f t="shared" si="1"/>
        <v>5.05155444016475</v>
      </c>
      <c r="F35" s="91">
        <v>4727791.679</v>
      </c>
      <c r="G35" s="91">
        <v>5869089.119</v>
      </c>
      <c r="H35" s="92">
        <f t="shared" si="2"/>
        <v>24.14018039478005</v>
      </c>
      <c r="I35" s="92">
        <f t="shared" si="3"/>
        <v>5.269446516658087</v>
      </c>
      <c r="J35" s="91">
        <v>5790927.624999999</v>
      </c>
      <c r="K35" s="91">
        <v>6918711.319</v>
      </c>
      <c r="L35" s="92">
        <f t="shared" si="4"/>
        <v>19.475009308202175</v>
      </c>
      <c r="M35" s="93">
        <f t="shared" si="5"/>
        <v>5.21833965608379</v>
      </c>
    </row>
    <row r="36" spans="1:13" ht="14.25">
      <c r="A36" s="90" t="s">
        <v>146</v>
      </c>
      <c r="B36" s="91">
        <v>1174024.621</v>
      </c>
      <c r="C36" s="91">
        <v>1323615.714</v>
      </c>
      <c r="D36" s="92">
        <f t="shared" si="0"/>
        <v>12.741733889071469</v>
      </c>
      <c r="E36" s="92">
        <f t="shared" si="1"/>
        <v>11.144163736376395</v>
      </c>
      <c r="F36" s="91">
        <v>10064780.851999998</v>
      </c>
      <c r="G36" s="91">
        <v>12818280.784999998</v>
      </c>
      <c r="H36" s="92">
        <f t="shared" si="2"/>
        <v>27.357773343399177</v>
      </c>
      <c r="I36" s="92">
        <f t="shared" si="3"/>
        <v>11.508641914023649</v>
      </c>
      <c r="J36" s="91">
        <v>11598433.041999998</v>
      </c>
      <c r="K36" s="91">
        <v>14945141.996</v>
      </c>
      <c r="L36" s="92">
        <f t="shared" si="4"/>
        <v>28.854837044633282</v>
      </c>
      <c r="M36" s="93">
        <f t="shared" si="5"/>
        <v>11.272160890621203</v>
      </c>
    </row>
    <row r="37" spans="1:13" ht="14.25">
      <c r="A37" s="44" t="s">
        <v>161</v>
      </c>
      <c r="B37" s="91">
        <v>294951.673</v>
      </c>
      <c r="C37" s="91">
        <v>279767.84</v>
      </c>
      <c r="D37" s="92">
        <f t="shared" si="0"/>
        <v>-5.147905365500328</v>
      </c>
      <c r="E37" s="92">
        <f t="shared" si="1"/>
        <v>2.3555013620307883</v>
      </c>
      <c r="F37" s="91">
        <v>2683506.726</v>
      </c>
      <c r="G37" s="91">
        <v>2736927.4079999994</v>
      </c>
      <c r="H37" s="92">
        <f t="shared" si="2"/>
        <v>1.9907042334724363</v>
      </c>
      <c r="I37" s="92">
        <f t="shared" si="3"/>
        <v>2.4572965760126233</v>
      </c>
      <c r="J37" s="91">
        <v>3195019.674</v>
      </c>
      <c r="K37" s="91">
        <v>3256601.8229999994</v>
      </c>
      <c r="L37" s="92">
        <f t="shared" si="4"/>
        <v>1.9274419341180955</v>
      </c>
      <c r="M37" s="93">
        <f t="shared" si="5"/>
        <v>2.456245629206554</v>
      </c>
    </row>
    <row r="38" spans="1:13" ht="14.25">
      <c r="A38" s="90" t="s">
        <v>160</v>
      </c>
      <c r="B38" s="91">
        <v>126988.423</v>
      </c>
      <c r="C38" s="91">
        <v>175100.394</v>
      </c>
      <c r="D38" s="92">
        <f t="shared" si="0"/>
        <v>37.88689540620565</v>
      </c>
      <c r="E38" s="92">
        <f t="shared" si="1"/>
        <v>1.4742552845213646</v>
      </c>
      <c r="F38" s="91">
        <v>952112.9249999999</v>
      </c>
      <c r="G38" s="91">
        <v>1211814.8960000002</v>
      </c>
      <c r="H38" s="92">
        <f t="shared" si="2"/>
        <v>27.276383313460457</v>
      </c>
      <c r="I38" s="92">
        <f t="shared" si="3"/>
        <v>1.0880042291212622</v>
      </c>
      <c r="J38" s="91">
        <v>1128509.5259999998</v>
      </c>
      <c r="K38" s="91">
        <v>1458960.1700000002</v>
      </c>
      <c r="L38" s="92">
        <f t="shared" si="4"/>
        <v>29.282042941301707</v>
      </c>
      <c r="M38" s="93">
        <f t="shared" si="5"/>
        <v>1.1003999676717469</v>
      </c>
    </row>
    <row r="39" spans="1:13" ht="14.25">
      <c r="A39" s="90" t="s">
        <v>81</v>
      </c>
      <c r="B39" s="91">
        <v>4061.915</v>
      </c>
      <c r="C39" s="91">
        <v>5020.042</v>
      </c>
      <c r="D39" s="92">
        <f t="shared" si="0"/>
        <v>23.58806129621128</v>
      </c>
      <c r="E39" s="92">
        <f t="shared" si="1"/>
        <v>0.04226617243944751</v>
      </c>
      <c r="F39" s="91">
        <v>51718.688</v>
      </c>
      <c r="G39" s="91">
        <v>63486.806000000004</v>
      </c>
      <c r="H39" s="92">
        <f t="shared" si="2"/>
        <v>22.7540922925191</v>
      </c>
      <c r="I39" s="92">
        <f t="shared" si="3"/>
        <v>0.05700038318509094</v>
      </c>
      <c r="J39" s="91">
        <v>60443.149000000005</v>
      </c>
      <c r="K39" s="91">
        <v>71614.696</v>
      </c>
      <c r="L39" s="92">
        <f t="shared" si="4"/>
        <v>18.482734908467442</v>
      </c>
      <c r="M39" s="93">
        <f t="shared" si="5"/>
        <v>0.05401436638480814</v>
      </c>
    </row>
    <row r="40" spans="1:13" ht="15.75">
      <c r="A40" s="99" t="s">
        <v>17</v>
      </c>
      <c r="B40" s="95">
        <v>358961.846</v>
      </c>
      <c r="C40" s="95">
        <v>335796.35</v>
      </c>
      <c r="D40" s="96">
        <f t="shared" si="0"/>
        <v>-6.453470266586506</v>
      </c>
      <c r="E40" s="96">
        <f t="shared" si="1"/>
        <v>2.827232607543337</v>
      </c>
      <c r="F40" s="95">
        <v>3053923.179</v>
      </c>
      <c r="G40" s="95">
        <v>3207036.984</v>
      </c>
      <c r="H40" s="96">
        <f t="shared" si="2"/>
        <v>5.013675722194718</v>
      </c>
      <c r="I40" s="96">
        <f t="shared" si="3"/>
        <v>2.879375235490006</v>
      </c>
      <c r="J40" s="95">
        <v>3580643.907</v>
      </c>
      <c r="K40" s="95">
        <v>3804470.7690000003</v>
      </c>
      <c r="L40" s="96">
        <f t="shared" si="4"/>
        <v>6.251022659986619</v>
      </c>
      <c r="M40" s="97">
        <f t="shared" si="5"/>
        <v>2.869467993232266</v>
      </c>
    </row>
    <row r="41" spans="1:13" ht="14.25">
      <c r="A41" s="90" t="s">
        <v>84</v>
      </c>
      <c r="B41" s="91">
        <v>358961.846</v>
      </c>
      <c r="C41" s="91">
        <v>335796.35</v>
      </c>
      <c r="D41" s="92">
        <f t="shared" si="0"/>
        <v>-6.453470266586506</v>
      </c>
      <c r="E41" s="92">
        <f t="shared" si="1"/>
        <v>2.827232607543337</v>
      </c>
      <c r="F41" s="91">
        <v>3053923.179</v>
      </c>
      <c r="G41" s="91">
        <v>3207036.984</v>
      </c>
      <c r="H41" s="92">
        <f t="shared" si="2"/>
        <v>5.013675722194718</v>
      </c>
      <c r="I41" s="92">
        <f t="shared" si="3"/>
        <v>2.879375235490006</v>
      </c>
      <c r="J41" s="91">
        <v>3580643.907</v>
      </c>
      <c r="K41" s="91">
        <v>3804470.7690000003</v>
      </c>
      <c r="L41" s="92">
        <f t="shared" si="4"/>
        <v>6.251022659986619</v>
      </c>
      <c r="M41" s="93">
        <f t="shared" si="5"/>
        <v>2.869467993232266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1529849.5170000046</v>
      </c>
      <c r="G42" s="139">
        <f>G43-G44</f>
        <v>714501.4769999981</v>
      </c>
      <c r="H42" s="140">
        <f t="shared" si="2"/>
        <v>-53.29596348789147</v>
      </c>
      <c r="I42" s="141">
        <f t="shared" si="3"/>
        <v>0.641501132933248</v>
      </c>
      <c r="J42" s="139">
        <f>J43-J44</f>
        <v>2620698.9600000083</v>
      </c>
      <c r="K42" s="138">
        <f>K43-K44</f>
        <v>1444248.0230000168</v>
      </c>
      <c r="L42" s="140">
        <f t="shared" si="4"/>
        <v>-44.8907316313808</v>
      </c>
      <c r="M42" s="142">
        <f t="shared" si="5"/>
        <v>1.0893035399446187</v>
      </c>
    </row>
    <row r="43" spans="1:13" s="105" customFormat="1" ht="22.5" customHeight="1" thickBot="1">
      <c r="A43" s="100" t="s">
        <v>130</v>
      </c>
      <c r="B43" s="101">
        <v>10734694.575</v>
      </c>
      <c r="C43" s="101">
        <v>11877209.859</v>
      </c>
      <c r="D43" s="102">
        <f>(C43-B43)/B43*100</f>
        <v>10.64320252446493</v>
      </c>
      <c r="E43" s="103">
        <f>C43/C$43*100</f>
        <v>100</v>
      </c>
      <c r="F43" s="101">
        <v>92678297.76699999</v>
      </c>
      <c r="G43" s="104">
        <v>111379612.64899999</v>
      </c>
      <c r="H43" s="102">
        <f t="shared" si="2"/>
        <v>20.17874230816849</v>
      </c>
      <c r="I43" s="103">
        <f t="shared" si="3"/>
        <v>100</v>
      </c>
      <c r="J43" s="101">
        <v>111635900.40699999</v>
      </c>
      <c r="K43" s="101">
        <v>132584534.066</v>
      </c>
      <c r="L43" s="102">
        <f t="shared" si="4"/>
        <v>18.765140588848112</v>
      </c>
      <c r="M43" s="103">
        <f t="shared" si="5"/>
        <v>100</v>
      </c>
    </row>
    <row r="44" spans="6:11" ht="24" customHeight="1" hidden="1">
      <c r="F44" s="156">
        <v>91148448.24999999</v>
      </c>
      <c r="G44" s="72">
        <v>110665111.17199999</v>
      </c>
      <c r="J44" s="162">
        <v>109015201.44699998</v>
      </c>
      <c r="K44" s="163">
        <v>131140286.04299998</v>
      </c>
    </row>
    <row r="45" ht="19.5" customHeight="1"/>
    <row r="46" ht="24" customHeight="1">
      <c r="A46" s="18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A51">
      <selection activeCell="O59" sqref="O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1392203.942</v>
      </c>
      <c r="D3" s="70">
        <v>1348095.858</v>
      </c>
      <c r="E3" s="70">
        <v>1477566.602</v>
      </c>
      <c r="F3" s="70">
        <v>1323769.82</v>
      </c>
      <c r="G3" s="70">
        <v>1379294.564</v>
      </c>
      <c r="H3" s="70">
        <v>1366205.342</v>
      </c>
      <c r="I3" s="70">
        <v>1361739.918</v>
      </c>
      <c r="J3" s="70">
        <v>1419317.17</v>
      </c>
      <c r="K3" s="70">
        <v>1480764.87</v>
      </c>
      <c r="L3" s="70">
        <v>1775101.048</v>
      </c>
      <c r="M3" s="70"/>
      <c r="N3" s="70"/>
      <c r="O3" s="71">
        <f>SUM(C3:N3)</f>
        <v>14324059.134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387940.258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475289.311</v>
      </c>
      <c r="I5" s="23">
        <v>455097.571</v>
      </c>
      <c r="J5" s="23">
        <v>489144.128</v>
      </c>
      <c r="K5" s="23">
        <v>454407.007</v>
      </c>
      <c r="L5" s="23">
        <v>477087.123</v>
      </c>
      <c r="M5" s="23"/>
      <c r="N5" s="23"/>
      <c r="O5" s="164">
        <f>SUM(C5:N5)</f>
        <v>4400656.134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173113.832</v>
      </c>
      <c r="H7" s="23">
        <v>138152.007</v>
      </c>
      <c r="I7" s="23">
        <v>131866.073</v>
      </c>
      <c r="J7" s="23">
        <v>67668.075</v>
      </c>
      <c r="K7" s="23">
        <v>119079.028</v>
      </c>
      <c r="L7" s="23">
        <v>203548.463</v>
      </c>
      <c r="M7" s="23"/>
      <c r="N7" s="23"/>
      <c r="O7" s="164">
        <f>SUM(C7:N7)</f>
        <v>1719243.7889999999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>SUM(C8:N8)</f>
        <v>1117702.865</v>
      </c>
    </row>
    <row r="9" spans="1:15" ht="15">
      <c r="A9" s="52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84778.993</v>
      </c>
      <c r="H9" s="23">
        <v>87599.035</v>
      </c>
      <c r="I9" s="23">
        <v>86109.084</v>
      </c>
      <c r="J9" s="23">
        <v>101578.494</v>
      </c>
      <c r="K9" s="23">
        <v>115380.083</v>
      </c>
      <c r="L9" s="23">
        <v>124108.217</v>
      </c>
      <c r="M9" s="23"/>
      <c r="N9" s="23"/>
      <c r="O9" s="164">
        <f>SUM(C9:N9)</f>
        <v>947127.604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>SUM(C10:N10)</f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85097.519</v>
      </c>
      <c r="J11" s="23">
        <v>106937.249</v>
      </c>
      <c r="K11" s="23">
        <v>154224.093</v>
      </c>
      <c r="L11" s="23">
        <v>192610.48</v>
      </c>
      <c r="M11" s="23"/>
      <c r="N11" s="23"/>
      <c r="O11" s="164">
        <f>SUM(C11:N11)</f>
        <v>1122495.3159999999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>SUM(C12:N12)</f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120685.543</v>
      </c>
      <c r="H13" s="23">
        <v>115835.611</v>
      </c>
      <c r="I13" s="23">
        <v>118482.365</v>
      </c>
      <c r="J13" s="23">
        <v>128528.503</v>
      </c>
      <c r="K13" s="23">
        <v>165502.32</v>
      </c>
      <c r="L13" s="23">
        <v>264324.579</v>
      </c>
      <c r="M13" s="23"/>
      <c r="N13" s="23"/>
      <c r="O13" s="164">
        <f>SUM(C13:N13)</f>
        <v>1413718.6660000002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>SUM(C14:N14)</f>
        <v>188111.95</v>
      </c>
    </row>
    <row r="15" spans="1:15" ht="15">
      <c r="A15" s="52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>
        <v>12235.299</v>
      </c>
      <c r="M15" s="23"/>
      <c r="N15" s="23"/>
      <c r="O15" s="164">
        <f>SUM(C15:N15)</f>
        <v>147483.753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>SUM(C16:N16)</f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53182.447</v>
      </c>
      <c r="M17" s="23"/>
      <c r="N17" s="23"/>
      <c r="O17" s="164">
        <f>SUM(C17:N17)</f>
        <v>573139.832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>SUM(C18:N18)</f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/>
      <c r="N19" s="23"/>
      <c r="O19" s="164">
        <f>SUM(C19:N19)</f>
        <v>66988.94900000001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>SUM(C20:N20)</f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124488.746</v>
      </c>
      <c r="L21" s="24">
        <v>131941.273</v>
      </c>
      <c r="M21" s="24"/>
      <c r="N21" s="24"/>
      <c r="O21" s="164">
        <f>SUM(C21:N21)</f>
        <v>1144399.816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>SUM(C22:N22)</f>
        <v>2917412.358</v>
      </c>
    </row>
    <row r="23" spans="1:15" ht="15">
      <c r="A23" s="52">
        <v>2011</v>
      </c>
      <c r="B23" s="22" t="s">
        <v>52</v>
      </c>
      <c r="C23" s="24">
        <v>252035.652</v>
      </c>
      <c r="D23" s="24">
        <v>251342.06</v>
      </c>
      <c r="E23" s="24">
        <v>275779.296</v>
      </c>
      <c r="F23" s="24">
        <v>278559.059</v>
      </c>
      <c r="G23" s="24">
        <v>281336.144</v>
      </c>
      <c r="H23" s="24">
        <v>277854.831</v>
      </c>
      <c r="I23" s="24">
        <v>288467.479</v>
      </c>
      <c r="J23" s="24">
        <v>300845.445</v>
      </c>
      <c r="K23" s="24">
        <v>271438.112</v>
      </c>
      <c r="L23" s="24">
        <v>311147.192</v>
      </c>
      <c r="M23" s="24"/>
      <c r="N23" s="24"/>
      <c r="O23" s="164">
        <f>SUM(C23:N23)</f>
        <v>2788805.2699999996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>SUM(C24:N24)</f>
        <v>93003091.65200001</v>
      </c>
    </row>
    <row r="25" spans="1:15" ht="15">
      <c r="A25" s="52">
        <v>2011</v>
      </c>
      <c r="B25" s="20" t="s">
        <v>10</v>
      </c>
      <c r="C25" s="21">
        <v>7925646.542</v>
      </c>
      <c r="D25" s="21">
        <v>8509787.347</v>
      </c>
      <c r="E25" s="21">
        <v>9905897.113</v>
      </c>
      <c r="F25" s="21">
        <v>10096613.786</v>
      </c>
      <c r="G25" s="21">
        <v>9310677.932</v>
      </c>
      <c r="H25" s="21">
        <v>9706655.826</v>
      </c>
      <c r="I25" s="21">
        <v>9781168.428</v>
      </c>
      <c r="J25" s="21">
        <v>9264644.049</v>
      </c>
      <c r="K25" s="21">
        <v>8866611.573</v>
      </c>
      <c r="L25" s="21">
        <v>9766312.461</v>
      </c>
      <c r="M25" s="21"/>
      <c r="N25" s="21"/>
      <c r="O25" s="164">
        <f>SUM(C25:N25)</f>
        <v>93134015.05699998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>SUM(C26:N26)</f>
        <v>6498425.876999999</v>
      </c>
    </row>
    <row r="27" spans="1:15" ht="15">
      <c r="A27" s="52">
        <v>2011</v>
      </c>
      <c r="B27" s="22" t="s">
        <v>53</v>
      </c>
      <c r="C27" s="23">
        <v>606942.14</v>
      </c>
      <c r="D27" s="23">
        <v>627639.266</v>
      </c>
      <c r="E27" s="23">
        <v>733031.035</v>
      </c>
      <c r="F27" s="23">
        <v>757230.955</v>
      </c>
      <c r="G27" s="23">
        <v>695803.586</v>
      </c>
      <c r="H27" s="23">
        <v>677195.504</v>
      </c>
      <c r="I27" s="23">
        <v>624343.118</v>
      </c>
      <c r="J27" s="23">
        <v>616366.775</v>
      </c>
      <c r="K27" s="23">
        <v>629682.833</v>
      </c>
      <c r="L27" s="23">
        <v>704248.206</v>
      </c>
      <c r="M27" s="23"/>
      <c r="N27" s="23"/>
      <c r="O27" s="164">
        <f>SUM(C27:N27)</f>
        <v>6672483.4180000005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>SUM(C28:N28)</f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112373.336</v>
      </c>
      <c r="F29" s="23">
        <v>113105.791</v>
      </c>
      <c r="G29" s="23">
        <v>112915.415</v>
      </c>
      <c r="H29" s="23">
        <v>132644.243</v>
      </c>
      <c r="I29" s="23">
        <v>153606.613</v>
      </c>
      <c r="J29" s="23">
        <v>152986.512</v>
      </c>
      <c r="K29" s="23">
        <v>107473.936</v>
      </c>
      <c r="L29" s="23">
        <v>139862.183</v>
      </c>
      <c r="M29" s="23"/>
      <c r="N29" s="23"/>
      <c r="O29" s="164">
        <f>SUM(C29:N29)</f>
        <v>1215936.935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>SUM(C30:N30)</f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132558.017</v>
      </c>
      <c r="G31" s="23">
        <v>134686.684</v>
      </c>
      <c r="H31" s="23">
        <v>132913.626</v>
      </c>
      <c r="I31" s="23">
        <v>134079.013</v>
      </c>
      <c r="J31" s="23">
        <v>145237.877</v>
      </c>
      <c r="K31" s="23">
        <v>136437.328</v>
      </c>
      <c r="L31" s="23">
        <v>170716.486</v>
      </c>
      <c r="M31" s="23"/>
      <c r="N31" s="23"/>
      <c r="O31" s="164">
        <f>SUM(C31:N31)</f>
        <v>1314322.513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>SUM(C32:N32)</f>
        <v>12653875.907</v>
      </c>
    </row>
    <row r="33" spans="1:15" ht="15">
      <c r="A33" s="52">
        <v>2011</v>
      </c>
      <c r="B33" s="22" t="s">
        <v>82</v>
      </c>
      <c r="C33" s="24">
        <v>1214757.739</v>
      </c>
      <c r="D33" s="24">
        <v>1185112.757</v>
      </c>
      <c r="E33" s="24">
        <v>1351278.159</v>
      </c>
      <c r="F33" s="24">
        <v>1609891.914</v>
      </c>
      <c r="G33" s="24">
        <v>1427254.481</v>
      </c>
      <c r="H33" s="24">
        <v>1435492.371</v>
      </c>
      <c r="I33" s="24">
        <v>1352496.591</v>
      </c>
      <c r="J33" s="24">
        <v>1497489.897</v>
      </c>
      <c r="K33" s="24">
        <v>1283795.123</v>
      </c>
      <c r="L33" s="24">
        <v>1402265.818</v>
      </c>
      <c r="M33" s="24"/>
      <c r="N33" s="24"/>
      <c r="O33" s="164">
        <f>SUM(C33:N33)</f>
        <v>13759834.85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>SUM(C34:N34)</f>
        <v>14549114.614000004</v>
      </c>
    </row>
    <row r="35" spans="1:15" ht="15">
      <c r="A35" s="52">
        <v>2011</v>
      </c>
      <c r="B35" s="22" t="s">
        <v>56</v>
      </c>
      <c r="C35" s="23">
        <v>1297841.908</v>
      </c>
      <c r="D35" s="23">
        <v>1289468.637</v>
      </c>
      <c r="E35" s="23">
        <v>1414174.291</v>
      </c>
      <c r="F35" s="23">
        <v>1393488.634</v>
      </c>
      <c r="G35" s="23">
        <v>1289172.751</v>
      </c>
      <c r="H35" s="23">
        <v>1474486.774</v>
      </c>
      <c r="I35" s="23">
        <v>1616061.875</v>
      </c>
      <c r="J35" s="23">
        <v>1502822.464</v>
      </c>
      <c r="K35" s="23">
        <v>1109231.453</v>
      </c>
      <c r="L35" s="23">
        <v>1323636.187</v>
      </c>
      <c r="M35" s="23"/>
      <c r="N35" s="23"/>
      <c r="O35" s="164">
        <f>SUM(C35:N35)</f>
        <v>13710384.974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>SUM(C36:N36)</f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1953092.878</v>
      </c>
      <c r="F37" s="23">
        <v>1789025.628</v>
      </c>
      <c r="G37" s="23">
        <v>1675119.075</v>
      </c>
      <c r="H37" s="23">
        <v>1794373.722</v>
      </c>
      <c r="I37" s="23">
        <v>1907722.572</v>
      </c>
      <c r="J37" s="23">
        <v>1316594.736</v>
      </c>
      <c r="K37" s="23">
        <v>1661027.337</v>
      </c>
      <c r="L37" s="23">
        <v>1796946.639</v>
      </c>
      <c r="M37" s="23"/>
      <c r="N37" s="23"/>
      <c r="O37" s="164">
        <f>SUM(C37:N37)</f>
        <v>17015694.448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82905.028</v>
      </c>
      <c r="M39" s="23"/>
      <c r="N39" s="23"/>
      <c r="O39" s="164">
        <f>SUM(C39:N39)</f>
        <v>1216208.4419999998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>SUM(C40:N40)</f>
        <v>9587260.333999999</v>
      </c>
    </row>
    <row r="41" spans="1:15" ht="15">
      <c r="A41" s="52">
        <v>2011</v>
      </c>
      <c r="B41" s="22" t="s">
        <v>114</v>
      </c>
      <c r="C41" s="23">
        <v>715065.354</v>
      </c>
      <c r="D41" s="23">
        <v>740217.934</v>
      </c>
      <c r="E41" s="23">
        <v>914917.776</v>
      </c>
      <c r="F41" s="23">
        <v>862911.117</v>
      </c>
      <c r="G41" s="23">
        <v>842127.313</v>
      </c>
      <c r="H41" s="23">
        <v>852125.774</v>
      </c>
      <c r="I41" s="23">
        <v>824897.733</v>
      </c>
      <c r="J41" s="23">
        <v>962191.775</v>
      </c>
      <c r="K41" s="23">
        <v>948298.607</v>
      </c>
      <c r="L41" s="23">
        <v>1008035.964</v>
      </c>
      <c r="M41" s="23"/>
      <c r="N41" s="23"/>
      <c r="O41" s="164">
        <f>SUM(C41:N41)</f>
        <v>8670789.347000001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>SUM(C42:N42)</f>
        <v>6311745.02</v>
      </c>
    </row>
    <row r="43" spans="1:15" ht="15">
      <c r="A43" s="52">
        <v>2011</v>
      </c>
      <c r="B43" s="22" t="s">
        <v>57</v>
      </c>
      <c r="C43" s="23">
        <v>542758.989</v>
      </c>
      <c r="D43" s="23">
        <v>569375.046</v>
      </c>
      <c r="E43" s="23">
        <v>711272.094</v>
      </c>
      <c r="F43" s="23">
        <v>708727.147</v>
      </c>
      <c r="G43" s="23">
        <v>713625.626</v>
      </c>
      <c r="H43" s="23">
        <v>758530.42</v>
      </c>
      <c r="I43" s="23">
        <v>713170.511</v>
      </c>
      <c r="J43" s="23">
        <v>739881.268</v>
      </c>
      <c r="K43" s="23">
        <v>647211.771</v>
      </c>
      <c r="L43" s="23">
        <v>754208.238</v>
      </c>
      <c r="M43" s="23"/>
      <c r="N43" s="23"/>
      <c r="O43" s="164">
        <f>SUM(C43:N43)</f>
        <v>6858761.11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>SUM(C44:N44)</f>
        <v>5777413.878999999</v>
      </c>
    </row>
    <row r="45" spans="1:15" ht="15">
      <c r="A45" s="52">
        <v>2011</v>
      </c>
      <c r="B45" s="22" t="s">
        <v>83</v>
      </c>
      <c r="C45" s="23">
        <v>506593.651</v>
      </c>
      <c r="D45" s="23">
        <v>540579.085</v>
      </c>
      <c r="E45" s="23">
        <v>607835.215</v>
      </c>
      <c r="F45" s="23">
        <v>611618.433</v>
      </c>
      <c r="G45" s="23">
        <v>591657.888</v>
      </c>
      <c r="H45" s="23">
        <v>619115.371</v>
      </c>
      <c r="I45" s="23">
        <v>579743.783</v>
      </c>
      <c r="J45" s="23">
        <v>626344.966</v>
      </c>
      <c r="K45" s="23">
        <v>585617.005</v>
      </c>
      <c r="L45" s="23">
        <v>599983.722</v>
      </c>
      <c r="M45" s="23"/>
      <c r="N45" s="23"/>
      <c r="O45" s="164">
        <f>SUM(C45:N45)</f>
        <v>5869089.119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>SUM(C46:N46)</f>
        <v>12191642.062999997</v>
      </c>
    </row>
    <row r="47" spans="1:15" ht="15">
      <c r="A47" s="52">
        <v>2011</v>
      </c>
      <c r="B47" s="22" t="s">
        <v>144</v>
      </c>
      <c r="C47" s="23">
        <v>973906.433</v>
      </c>
      <c r="D47" s="23">
        <v>1289826.903</v>
      </c>
      <c r="E47" s="23">
        <v>1385853.798</v>
      </c>
      <c r="F47" s="23">
        <v>1459515.939</v>
      </c>
      <c r="G47" s="23">
        <v>1335277.833</v>
      </c>
      <c r="H47" s="23">
        <v>1303344.079</v>
      </c>
      <c r="I47" s="23">
        <v>1240586.138</v>
      </c>
      <c r="J47" s="23">
        <v>1231497.383</v>
      </c>
      <c r="K47" s="23">
        <v>1274856.565</v>
      </c>
      <c r="L47" s="23">
        <v>1323615.714</v>
      </c>
      <c r="M47" s="23"/>
      <c r="N47" s="23"/>
      <c r="O47" s="164">
        <f>SUM(C47:N47)</f>
        <v>12818280.784999998</v>
      </c>
    </row>
    <row r="48" spans="1:15" ht="15">
      <c r="A48" s="19">
        <v>2010</v>
      </c>
      <c r="B48" s="22" t="s">
        <v>159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>SUM(C48:N48)</f>
        <v>3203181.141</v>
      </c>
    </row>
    <row r="49" spans="1:15" ht="15">
      <c r="A49" s="52">
        <v>2011</v>
      </c>
      <c r="B49" s="22" t="s">
        <v>159</v>
      </c>
      <c r="C49" s="23">
        <v>227685.927</v>
      </c>
      <c r="D49" s="23">
        <v>230292.283</v>
      </c>
      <c r="E49" s="23">
        <v>278227.09</v>
      </c>
      <c r="F49" s="23">
        <v>284965.119</v>
      </c>
      <c r="G49" s="23">
        <v>296184.7</v>
      </c>
      <c r="H49" s="23">
        <v>279090.522</v>
      </c>
      <c r="I49" s="23">
        <v>282231.963</v>
      </c>
      <c r="J49" s="23">
        <v>300369.786</v>
      </c>
      <c r="K49" s="23">
        <v>278112.178</v>
      </c>
      <c r="L49" s="23">
        <v>279767.84</v>
      </c>
      <c r="M49" s="23"/>
      <c r="N49" s="23"/>
      <c r="O49" s="164">
        <f>SUM(C49:N49)</f>
        <v>2736927.4079999994</v>
      </c>
    </row>
    <row r="50" spans="1:15" ht="15">
      <c r="A50" s="19">
        <v>2010</v>
      </c>
      <c r="B50" s="22" t="s">
        <v>158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>SUM(C50:N50)</f>
        <v>1199258.199</v>
      </c>
    </row>
    <row r="51" spans="1:15" ht="15">
      <c r="A51" s="52">
        <v>2011</v>
      </c>
      <c r="B51" s="22" t="s">
        <v>158</v>
      </c>
      <c r="C51" s="23">
        <v>86201.078</v>
      </c>
      <c r="D51" s="23">
        <v>115895.843</v>
      </c>
      <c r="E51" s="23">
        <v>147466.569</v>
      </c>
      <c r="F51" s="23">
        <v>130628.361</v>
      </c>
      <c r="G51" s="23">
        <v>101454.756</v>
      </c>
      <c r="H51" s="23">
        <v>116377.493</v>
      </c>
      <c r="I51" s="23">
        <v>113778.644</v>
      </c>
      <c r="J51" s="23">
        <v>107052.917</v>
      </c>
      <c r="K51" s="23">
        <v>117858.841</v>
      </c>
      <c r="L51" s="23">
        <v>175100.394</v>
      </c>
      <c r="M51" s="23"/>
      <c r="N51" s="23"/>
      <c r="O51" s="164">
        <f>SUM(C51:N51)</f>
        <v>1211814.8960000002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>SUM(C52:N52)</f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5020.042</v>
      </c>
      <c r="M53" s="23"/>
      <c r="N53" s="23"/>
      <c r="O53" s="164">
        <f>SUM(C53:N53)</f>
        <v>63486.806000000004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>SUM(C54:N54)</f>
        <v>3651356.9639999997</v>
      </c>
    </row>
    <row r="55" spans="1:15" ht="15">
      <c r="A55" s="52">
        <v>2011</v>
      </c>
      <c r="B55" s="20" t="s">
        <v>17</v>
      </c>
      <c r="C55" s="21">
        <v>295368.009</v>
      </c>
      <c r="D55" s="21">
        <v>247055.952</v>
      </c>
      <c r="E55" s="21">
        <v>281636.656</v>
      </c>
      <c r="F55" s="21">
        <v>326660.522</v>
      </c>
      <c r="G55" s="21">
        <v>322246.819</v>
      </c>
      <c r="H55" s="21">
        <v>369861.458</v>
      </c>
      <c r="I55" s="21">
        <v>354321.445</v>
      </c>
      <c r="J55" s="21">
        <v>351392.926</v>
      </c>
      <c r="K55" s="21">
        <v>322696.847</v>
      </c>
      <c r="L55" s="21">
        <v>335796.35</v>
      </c>
      <c r="M55" s="21"/>
      <c r="N55" s="21"/>
      <c r="O55" s="164">
        <f>SUM(C55:N55)</f>
        <v>3207036.984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>SUM(C56:N56)</f>
        <v>3651356.9639999997</v>
      </c>
    </row>
    <row r="57" spans="1:15" ht="15.75" thickBot="1">
      <c r="A57" s="52">
        <v>2011</v>
      </c>
      <c r="B57" s="22" t="s">
        <v>59</v>
      </c>
      <c r="C57" s="23">
        <v>295368.009</v>
      </c>
      <c r="D57" s="23">
        <v>247055.952</v>
      </c>
      <c r="E57" s="23">
        <v>281636.656</v>
      </c>
      <c r="F57" s="23">
        <v>326660.522</v>
      </c>
      <c r="G57" s="23">
        <v>322246.819</v>
      </c>
      <c r="H57" s="23">
        <v>369861.458</v>
      </c>
      <c r="I57" s="23">
        <v>354321.445</v>
      </c>
      <c r="J57" s="23">
        <v>351392.926</v>
      </c>
      <c r="K57" s="23">
        <v>322696.847</v>
      </c>
      <c r="L57" s="23">
        <v>335796.35</v>
      </c>
      <c r="M57" s="23"/>
      <c r="N57" s="23"/>
      <c r="O57" s="164">
        <v>3207036.984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0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0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0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0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0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0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0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0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7" s="161" customFormat="1" ht="15" customHeight="1" thickBot="1">
      <c r="A67" s="157">
        <v>2011</v>
      </c>
      <c r="B67" s="158" t="s">
        <v>18</v>
      </c>
      <c r="C67" s="159">
        <v>9548412.284999998</v>
      </c>
      <c r="D67" s="159">
        <v>10060176.289999997</v>
      </c>
      <c r="E67" s="159">
        <v>11812823.122000001</v>
      </c>
      <c r="F67" s="159">
        <v>11869419.044</v>
      </c>
      <c r="G67" s="159">
        <v>10940825.589</v>
      </c>
      <c r="H67" s="159">
        <v>11355506.841999996</v>
      </c>
      <c r="I67" s="159">
        <v>11865694.603</v>
      </c>
      <c r="J67" s="159">
        <v>11259346.503</v>
      </c>
      <c r="K67" s="159">
        <v>10790198.512</v>
      </c>
      <c r="L67" s="187">
        <v>11877209.859</v>
      </c>
      <c r="M67" s="159"/>
      <c r="N67" s="159"/>
      <c r="O67" s="159">
        <f>SUM(C67:N67)</f>
        <v>111379612.64899999</v>
      </c>
      <c r="P67" s="159"/>
      <c r="Q67" s="165"/>
    </row>
    <row r="69" ht="12.75">
      <c r="B69" s="18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1">
      <selection activeCell="K13" sqref="K13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3" t="s">
        <v>112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40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D)'!B8*1.4185</f>
        <v>2137733.266824</v>
      </c>
      <c r="C8" s="58">
        <f>'SEKTÖR (U S D)'!C8*1.8271</f>
        <v>3243287.1248008</v>
      </c>
      <c r="D8" s="148">
        <f aca="true" t="shared" si="0" ref="D8:D41">(C8-B8)/B8*100</f>
        <v>51.716174095906055</v>
      </c>
      <c r="E8" s="148">
        <f aca="true" t="shared" si="1" ref="E8:E41">C8/C$43*100</f>
        <v>14.945438104344944</v>
      </c>
      <c r="F8" s="58">
        <f>'SEKTÖR (U S D)'!F8*1.5046</f>
        <v>17941103.747557197</v>
      </c>
      <c r="G8" s="58">
        <f>'SEKTÖR (U S D)'!G8*1.6403</f>
        <v>23495754.1975002</v>
      </c>
      <c r="H8" s="148">
        <f aca="true" t="shared" si="2" ref="H8:H43">(G8-F8)/F8*100</f>
        <v>30.960472265811994</v>
      </c>
      <c r="I8" s="148">
        <f aca="true" t="shared" si="3" ref="I8:I43">G8/G$43*100</f>
        <v>12.860575461992868</v>
      </c>
      <c r="J8" s="58">
        <f>'SEKTÖR (U S D)'!J8*1.5028</f>
        <v>21988762.345846396</v>
      </c>
      <c r="K8" s="58">
        <f>'SEKTÖR (U S D)'!K8*1.6136</f>
        <v>28026723.698695198</v>
      </c>
      <c r="L8" s="148">
        <f aca="true" t="shared" si="4" ref="L8:L43">(K8-J8)/J8*100</f>
        <v>27.459305157251617</v>
      </c>
      <c r="M8" s="148">
        <f aca="true" t="shared" si="5" ref="M8:M43">K8/K$43*100</f>
        <v>13.100370551782273</v>
      </c>
    </row>
    <row r="9" spans="1:13" s="64" customFormat="1" ht="15.75">
      <c r="A9" s="60" t="s">
        <v>75</v>
      </c>
      <c r="B9" s="61">
        <f>'SEKTÖR (U S D)'!B9*1.4185</f>
        <v>1611937.5909610002</v>
      </c>
      <c r="C9" s="61">
        <f>'SEKTÖR (U S D)'!C9*1.8271</f>
        <v>2433720.1903993003</v>
      </c>
      <c r="D9" s="62">
        <f t="shared" si="0"/>
        <v>50.98104318966668</v>
      </c>
      <c r="E9" s="62">
        <f t="shared" si="1"/>
        <v>11.214861055862062</v>
      </c>
      <c r="F9" s="61">
        <f>'SEKTÖR (U S D)'!F9*1.5046</f>
        <v>13257511.6236292</v>
      </c>
      <c r="G9" s="61">
        <f>'SEKTÖR (U S D)'!G9*1.6403</f>
        <v>17044117.8932941</v>
      </c>
      <c r="H9" s="62">
        <f t="shared" si="2"/>
        <v>28.561968317764368</v>
      </c>
      <c r="I9" s="62">
        <f t="shared" si="3"/>
        <v>9.329224442309364</v>
      </c>
      <c r="J9" s="61">
        <f>'SEKTÖR (U S D)'!J9*1.5028</f>
        <v>16346608.6672876</v>
      </c>
      <c r="K9" s="61">
        <f>'SEKTÖR (U S D)'!K9*1.6136</f>
        <v>20448938.868912</v>
      </c>
      <c r="L9" s="62">
        <f t="shared" si="4"/>
        <v>25.095910014863666</v>
      </c>
      <c r="M9" s="63">
        <f t="shared" si="5"/>
        <v>9.55833009428649</v>
      </c>
    </row>
    <row r="10" spans="1:13" ht="14.25">
      <c r="A10" s="44" t="s">
        <v>3</v>
      </c>
      <c r="B10" s="4">
        <f>'SEKTÖR (U S D)'!B10*1.4185</f>
        <v>512781.44193050003</v>
      </c>
      <c r="C10" s="4">
        <f>'SEKTÖR (U S D)'!C10*1.8271</f>
        <v>871685.8824333</v>
      </c>
      <c r="D10" s="34">
        <f t="shared" si="0"/>
        <v>69.99169844205169</v>
      </c>
      <c r="E10" s="34">
        <f t="shared" si="1"/>
        <v>4.016828267444357</v>
      </c>
      <c r="F10" s="4">
        <f>'SEKTÖR (U S D)'!F10*1.5046</f>
        <v>4984429.3679188</v>
      </c>
      <c r="G10" s="4">
        <f>'SEKTÖR (U S D)'!G10*1.6403</f>
        <v>7218396.2566002</v>
      </c>
      <c r="H10" s="34">
        <f t="shared" si="2"/>
        <v>44.81890952372291</v>
      </c>
      <c r="I10" s="34">
        <f t="shared" si="3"/>
        <v>3.9510427710573572</v>
      </c>
      <c r="J10" s="4">
        <f>'SEKTÖR (U S D)'!J10*1.5028</f>
        <v>5999286.7769172</v>
      </c>
      <c r="K10" s="4">
        <f>'SEKTÖR (U S D)'!K10*1.6136</f>
        <v>8356627.255713599</v>
      </c>
      <c r="L10" s="34">
        <f t="shared" si="4"/>
        <v>39.29367883973276</v>
      </c>
      <c r="M10" s="45">
        <f t="shared" si="5"/>
        <v>3.906090301167389</v>
      </c>
    </row>
    <row r="11" spans="1:13" ht="14.25">
      <c r="A11" s="44" t="s">
        <v>4</v>
      </c>
      <c r="B11" s="4">
        <f>'SEKTÖR (U S D)'!B11*1.4185</f>
        <v>250824.1475165</v>
      </c>
      <c r="C11" s="4">
        <f>'SEKTÖR (U S D)'!C11*1.8271</f>
        <v>371903.3967473</v>
      </c>
      <c r="D11" s="34">
        <f t="shared" si="0"/>
        <v>48.27256483462583</v>
      </c>
      <c r="E11" s="34">
        <f t="shared" si="1"/>
        <v>1.7137733980995582</v>
      </c>
      <c r="F11" s="4">
        <f>'SEKTÖR (U S D)'!F11*1.5046</f>
        <v>2433433.5459165997</v>
      </c>
      <c r="G11" s="4">
        <f>'SEKTÖR (U S D)'!G11*1.6403</f>
        <v>2820075.5870967</v>
      </c>
      <c r="H11" s="34">
        <f t="shared" si="2"/>
        <v>15.88874460241174</v>
      </c>
      <c r="I11" s="34">
        <f t="shared" si="3"/>
        <v>1.5435893051792149</v>
      </c>
      <c r="J11" s="4">
        <f>'SEKTÖR (U S D)'!J11*1.5028</f>
        <v>3209211.2717235996</v>
      </c>
      <c r="K11" s="4">
        <f>'SEKTÖR (U S D)'!K11*1.6136</f>
        <v>3666851.6426568</v>
      </c>
      <c r="L11" s="34">
        <f t="shared" si="4"/>
        <v>14.260213248204481</v>
      </c>
      <c r="M11" s="45">
        <f t="shared" si="5"/>
        <v>1.7139754112412358</v>
      </c>
    </row>
    <row r="12" spans="1:13" ht="14.25">
      <c r="A12" s="44" t="s">
        <v>5</v>
      </c>
      <c r="B12" s="4">
        <f>'SEKTÖR (U S D)'!B12*1.4185</f>
        <v>163716.132108</v>
      </c>
      <c r="C12" s="4">
        <f>'SEKTÖR (U S D)'!C12*1.8271</f>
        <v>226758.1232807</v>
      </c>
      <c r="D12" s="34">
        <f t="shared" si="0"/>
        <v>38.50689016468614</v>
      </c>
      <c r="E12" s="34">
        <f t="shared" si="1"/>
        <v>1.0449273732917714</v>
      </c>
      <c r="F12" s="4">
        <f>'SEKTÖR (U S D)'!F12*1.5046</f>
        <v>1352702.294516</v>
      </c>
      <c r="G12" s="4">
        <f>'SEKTÖR (U S D)'!G12*1.6403</f>
        <v>1553573.4088412002</v>
      </c>
      <c r="H12" s="34">
        <f t="shared" si="2"/>
        <v>14.849617328184717</v>
      </c>
      <c r="I12" s="34">
        <f t="shared" si="3"/>
        <v>0.8503599370423056</v>
      </c>
      <c r="J12" s="4">
        <f>'SEKTÖR (U S D)'!J12*1.5028</f>
        <v>1647831.3477704</v>
      </c>
      <c r="K12" s="4">
        <f>'SEKTÖR (U S D)'!K12*1.6136</f>
        <v>1881112.3041224</v>
      </c>
      <c r="L12" s="34">
        <f t="shared" si="4"/>
        <v>14.156846613437773</v>
      </c>
      <c r="M12" s="45">
        <f t="shared" si="5"/>
        <v>0.8792775244959392</v>
      </c>
    </row>
    <row r="13" spans="1:13" ht="14.25">
      <c r="A13" s="44" t="s">
        <v>6</v>
      </c>
      <c r="B13" s="4">
        <f>'SEKTÖR (U S D)'!B13*1.4185</f>
        <v>258294.55719400002</v>
      </c>
      <c r="C13" s="4">
        <f>'SEKTÖR (U S D)'!C13*1.8271</f>
        <v>351918.608008</v>
      </c>
      <c r="D13" s="34">
        <f t="shared" si="0"/>
        <v>36.24700877598469</v>
      </c>
      <c r="E13" s="34">
        <f t="shared" si="1"/>
        <v>1.6216812053215406</v>
      </c>
      <c r="F13" s="4">
        <f>'SEKTÖR (U S D)'!F13*1.5046</f>
        <v>1467536.1831272</v>
      </c>
      <c r="G13" s="4">
        <f>'SEKTÖR (U S D)'!G13*1.6403</f>
        <v>1841229.0668348</v>
      </c>
      <c r="H13" s="34">
        <f t="shared" si="2"/>
        <v>25.463963887506395</v>
      </c>
      <c r="I13" s="34">
        <f t="shared" si="3"/>
        <v>1.007810396627446</v>
      </c>
      <c r="J13" s="4">
        <f>'SEKTÖR (U S D)'!J13*1.5028</f>
        <v>1776221.5058640002</v>
      </c>
      <c r="K13" s="4">
        <f>'SEKTÖR (U S D)'!K13*1.6136</f>
        <v>2236621.077272</v>
      </c>
      <c r="L13" s="34">
        <f t="shared" si="4"/>
        <v>25.920166481941635</v>
      </c>
      <c r="M13" s="45">
        <f t="shared" si="5"/>
        <v>1.0454509492864397</v>
      </c>
    </row>
    <row r="14" spans="1:13" ht="14.25">
      <c r="A14" s="44" t="s">
        <v>7</v>
      </c>
      <c r="B14" s="4">
        <f>'SEKTÖR (U S D)'!B14*1.4185</f>
        <v>321007.06633400003</v>
      </c>
      <c r="C14" s="4">
        <f>'SEKTÖR (U S D)'!C14*1.8271</f>
        <v>482947.4382909</v>
      </c>
      <c r="D14" s="34">
        <f t="shared" si="0"/>
        <v>50.44760347686707</v>
      </c>
      <c r="E14" s="34">
        <f t="shared" si="1"/>
        <v>2.2254770450124455</v>
      </c>
      <c r="F14" s="4">
        <f>'SEKTÖR (U S D)'!F14*1.5046</f>
        <v>1824017.8277417999</v>
      </c>
      <c r="G14" s="4">
        <f>'SEKTÖR (U S D)'!G14*1.6403</f>
        <v>2318922.7278398005</v>
      </c>
      <c r="H14" s="34">
        <f t="shared" si="2"/>
        <v>27.13267889002548</v>
      </c>
      <c r="I14" s="34">
        <f t="shared" si="3"/>
        <v>1.2692795677564186</v>
      </c>
      <c r="J14" s="4">
        <f>'SEKTÖR (U S D)'!J14*1.5028</f>
        <v>2245871.6462052</v>
      </c>
      <c r="K14" s="4">
        <f>'SEKTÖR (U S D)'!K14*1.6136</f>
        <v>2798315.4260632</v>
      </c>
      <c r="L14" s="34">
        <f t="shared" si="4"/>
        <v>24.598190230125226</v>
      </c>
      <c r="M14" s="45">
        <f t="shared" si="5"/>
        <v>1.308000513948874</v>
      </c>
    </row>
    <row r="15" spans="1:13" ht="14.25">
      <c r="A15" s="44" t="s">
        <v>8</v>
      </c>
      <c r="B15" s="4">
        <f>'SEKTÖR (U S D)'!B15*1.4185</f>
        <v>18083.449365000004</v>
      </c>
      <c r="C15" s="4">
        <f>'SEKTÖR (U S D)'!C15*1.8271</f>
        <v>22355.1148029</v>
      </c>
      <c r="D15" s="34">
        <f t="shared" si="0"/>
        <v>23.621961450383914</v>
      </c>
      <c r="E15" s="34">
        <f t="shared" si="1"/>
        <v>0.1030149264452767</v>
      </c>
      <c r="F15" s="4">
        <f>'SEKTÖR (U S D)'!F15*1.5046</f>
        <v>238611.01430039998</v>
      </c>
      <c r="G15" s="4">
        <f>'SEKTÖR (U S D)'!G15*1.6403</f>
        <v>241917.6000459</v>
      </c>
      <c r="H15" s="34">
        <f t="shared" si="2"/>
        <v>1.3857640877118886</v>
      </c>
      <c r="I15" s="34">
        <f t="shared" si="3"/>
        <v>0.1324153940674745</v>
      </c>
      <c r="J15" s="4">
        <f>'SEKTÖR (U S D)'!J15*1.5028</f>
        <v>306798.3136556</v>
      </c>
      <c r="K15" s="4">
        <f>'SEKTÖR (U S D)'!K15*1.6136</f>
        <v>285620.1555944</v>
      </c>
      <c r="L15" s="34">
        <f t="shared" si="4"/>
        <v>-6.902957779935447</v>
      </c>
      <c r="M15" s="45">
        <f t="shared" si="5"/>
        <v>0.13350578953038836</v>
      </c>
    </row>
    <row r="16" spans="1:13" ht="14.25">
      <c r="A16" s="44" t="s">
        <v>147</v>
      </c>
      <c r="B16" s="4">
        <f>'SEKTÖR (U S D)'!B16*1.4185</f>
        <v>82607.9092685</v>
      </c>
      <c r="C16" s="4">
        <f>'SEKTÖR (U S D)'!C16*1.8271</f>
        <v>97169.6489137</v>
      </c>
      <c r="D16" s="34">
        <f t="shared" si="0"/>
        <v>17.627536847434374</v>
      </c>
      <c r="E16" s="34">
        <f t="shared" si="1"/>
        <v>0.4477688584385904</v>
      </c>
      <c r="F16" s="4">
        <f>'SEKTÖR (U S D)'!F16*1.5046</f>
        <v>886059.0287714</v>
      </c>
      <c r="G16" s="4">
        <f>'SEKTÖR (U S D)'!G16*1.6403</f>
        <v>940121.2664296002</v>
      </c>
      <c r="H16" s="34">
        <f t="shared" si="2"/>
        <v>6.101426192018192</v>
      </c>
      <c r="I16" s="34">
        <f t="shared" si="3"/>
        <v>0.5145823534206249</v>
      </c>
      <c r="J16" s="4">
        <f>'SEKTÖR (U S D)'!J16*1.5028</f>
        <v>1077438.2247408</v>
      </c>
      <c r="K16" s="4">
        <f>'SEKTÖR (U S D)'!K16*1.6136</f>
        <v>1101557.4221568</v>
      </c>
      <c r="L16" s="34">
        <f t="shared" si="4"/>
        <v>2.238568937147412</v>
      </c>
      <c r="M16" s="45">
        <f t="shared" si="5"/>
        <v>0.5148946615901441</v>
      </c>
    </row>
    <row r="17" spans="1:13" ht="14.25">
      <c r="A17" s="90" t="s">
        <v>153</v>
      </c>
      <c r="B17" s="4">
        <f>'SEKTÖR (U S D)'!B17*1.4185</f>
        <v>4622.885826000001</v>
      </c>
      <c r="C17" s="4">
        <f>'SEKTÖR (U S D)'!C17*1.8271</f>
        <v>8981.9779225</v>
      </c>
      <c r="D17" s="34">
        <f t="shared" si="0"/>
        <v>94.29374335796108</v>
      </c>
      <c r="E17" s="34">
        <f t="shared" si="1"/>
        <v>0.04138998180852132</v>
      </c>
      <c r="F17" s="4">
        <f>'SEKTÖR (U S D)'!F17*1.5046</f>
        <v>70722.3628416</v>
      </c>
      <c r="G17" s="4">
        <f>'SEKTÖR (U S D)'!G17*1.6403</f>
        <v>109881.97304470002</v>
      </c>
      <c r="H17" s="34">
        <f t="shared" si="2"/>
        <v>55.370901974538846</v>
      </c>
      <c r="I17" s="34">
        <f t="shared" si="3"/>
        <v>0.060144713567201885</v>
      </c>
      <c r="J17" s="4">
        <f>'SEKTÖR (U S D)'!J17*1.5028</f>
        <v>83949.5804108</v>
      </c>
      <c r="K17" s="4">
        <f>'SEKTÖR (U S D)'!K17*1.6136</f>
        <v>122233.57887840002</v>
      </c>
      <c r="L17" s="34">
        <f t="shared" si="4"/>
        <v>45.6035614237267</v>
      </c>
      <c r="M17" s="45">
        <f t="shared" si="5"/>
        <v>0.05713494000913481</v>
      </c>
    </row>
    <row r="18" spans="1:13" s="64" customFormat="1" ht="15.75">
      <c r="A18" s="42" t="s">
        <v>76</v>
      </c>
      <c r="B18" s="3">
        <f>'SEKTÖR (U S D)'!B18*1.4185</f>
        <v>138286.6045905</v>
      </c>
      <c r="C18" s="3">
        <f>'SEKTÖR (U S D)'!C18*1.8271</f>
        <v>241069.89989829998</v>
      </c>
      <c r="D18" s="33">
        <f t="shared" si="0"/>
        <v>74.32628461170631</v>
      </c>
      <c r="E18" s="33">
        <f t="shared" si="1"/>
        <v>1.1108776772182822</v>
      </c>
      <c r="F18" s="3">
        <f>'SEKTÖR (U S D)'!F18*1.5046</f>
        <v>1145891.9054801997</v>
      </c>
      <c r="G18" s="3">
        <f>'SEKTÖR (U S D)'!G18*1.6403</f>
        <v>1877159.0181848002</v>
      </c>
      <c r="H18" s="33">
        <f t="shared" si="2"/>
        <v>63.8164131544462</v>
      </c>
      <c r="I18" s="33">
        <f t="shared" si="3"/>
        <v>1.0274769221962048</v>
      </c>
      <c r="J18" s="3">
        <f>'SEKTÖR (U S D)'!J18*1.5028</f>
        <v>1368650.5232087998</v>
      </c>
      <c r="K18" s="3">
        <f>'SEKTÖR (U S D)'!K18*1.6136</f>
        <v>2164219.2212408</v>
      </c>
      <c r="L18" s="33">
        <f t="shared" si="4"/>
        <v>58.127965067867734</v>
      </c>
      <c r="M18" s="43">
        <f t="shared" si="5"/>
        <v>1.0116085653944662</v>
      </c>
    </row>
    <row r="19" spans="1:13" ht="14.25">
      <c r="A19" s="44" t="s">
        <v>110</v>
      </c>
      <c r="B19" s="4">
        <f>'SEKTÖR (U S D)'!B19*1.4185</f>
        <v>138286.6045905</v>
      </c>
      <c r="C19" s="4">
        <f>'SEKTÖR (U S D)'!C19*1.8271</f>
        <v>241069.89989829998</v>
      </c>
      <c r="D19" s="34">
        <f t="shared" si="0"/>
        <v>74.32628461170631</v>
      </c>
      <c r="E19" s="34">
        <f t="shared" si="1"/>
        <v>1.1108776772182822</v>
      </c>
      <c r="F19" s="4">
        <f>'SEKTÖR (U S D)'!F19*1.5046</f>
        <v>1145891.9054801997</v>
      </c>
      <c r="G19" s="4">
        <f>'SEKTÖR (U S D)'!G19*1.6403</f>
        <v>1877159.0181848002</v>
      </c>
      <c r="H19" s="34">
        <f t="shared" si="2"/>
        <v>63.8164131544462</v>
      </c>
      <c r="I19" s="34">
        <f t="shared" si="3"/>
        <v>1.0274769221962048</v>
      </c>
      <c r="J19" s="4">
        <f>'SEKTÖR (U S D)'!J19*1.5028</f>
        <v>1368650.5232087998</v>
      </c>
      <c r="K19" s="4">
        <f>'SEKTÖR (U S D)'!K19*1.6136</f>
        <v>2164219.2212408</v>
      </c>
      <c r="L19" s="34">
        <f t="shared" si="4"/>
        <v>58.127965067867734</v>
      </c>
      <c r="M19" s="45">
        <f t="shared" si="5"/>
        <v>1.0116085653944662</v>
      </c>
    </row>
    <row r="20" spans="1:13" s="64" customFormat="1" ht="15.75">
      <c r="A20" s="42" t="s">
        <v>77</v>
      </c>
      <c r="B20" s="3">
        <f>'SEKTÖR (U S D)'!B20*1.4185</f>
        <v>387509.0712725</v>
      </c>
      <c r="C20" s="3">
        <f>'SEKTÖR (U S D)'!C20*1.8271</f>
        <v>568497.0345032</v>
      </c>
      <c r="D20" s="33">
        <f t="shared" si="0"/>
        <v>46.70547779342889</v>
      </c>
      <c r="E20" s="33">
        <f t="shared" si="1"/>
        <v>2.6196993712645997</v>
      </c>
      <c r="F20" s="3">
        <f>'SEKTÖR (U S D)'!F20*1.5046</f>
        <v>3537700.2199524003</v>
      </c>
      <c r="G20" s="3">
        <f>'SEKTÖR (U S D)'!G20*1.6403</f>
        <v>4574477.284380999</v>
      </c>
      <c r="H20" s="33">
        <f t="shared" si="2"/>
        <v>29.3065268385728</v>
      </c>
      <c r="I20" s="33">
        <f t="shared" si="3"/>
        <v>2.50387409658947</v>
      </c>
      <c r="J20" s="3">
        <f>'SEKTÖR (U S D)'!J20*1.5028</f>
        <v>4273503.1568528</v>
      </c>
      <c r="K20" s="3">
        <f>'SEKTÖR (U S D)'!K20*1.6136</f>
        <v>5413565.6085423995</v>
      </c>
      <c r="L20" s="33">
        <f t="shared" si="4"/>
        <v>26.677468340264248</v>
      </c>
      <c r="M20" s="43">
        <f t="shared" si="5"/>
        <v>2.5304318921013174</v>
      </c>
    </row>
    <row r="21" spans="1:13" ht="15" thickBot="1">
      <c r="A21" s="44" t="s">
        <v>9</v>
      </c>
      <c r="B21" s="4">
        <f>'SEKTÖR (U S D)'!B21*1.4185</f>
        <v>387509.0712725</v>
      </c>
      <c r="C21" s="4">
        <f>'SEKTÖR (U S D)'!C21*1.8271</f>
        <v>568497.0345032</v>
      </c>
      <c r="D21" s="34">
        <f t="shared" si="0"/>
        <v>46.70547779342889</v>
      </c>
      <c r="E21" s="34">
        <f t="shared" si="1"/>
        <v>2.6196993712645997</v>
      </c>
      <c r="F21" s="4">
        <f>'SEKTÖR (U S D)'!F21*1.5046</f>
        <v>3537700.2199524003</v>
      </c>
      <c r="G21" s="4">
        <f>'SEKTÖR (U S D)'!G21*1.6403</f>
        <v>4574477.284380999</v>
      </c>
      <c r="H21" s="34">
        <f t="shared" si="2"/>
        <v>29.3065268385728</v>
      </c>
      <c r="I21" s="34">
        <f t="shared" si="3"/>
        <v>2.50387409658947</v>
      </c>
      <c r="J21" s="4">
        <f>'SEKTÖR (U S D)'!J21*1.5028</f>
        <v>4273503.1568528</v>
      </c>
      <c r="K21" s="4">
        <f>'SEKTÖR (U S D)'!K21*1.6136</f>
        <v>5413565.6085423995</v>
      </c>
      <c r="L21" s="34">
        <f t="shared" si="4"/>
        <v>26.677468340264248</v>
      </c>
      <c r="M21" s="45">
        <f t="shared" si="5"/>
        <v>2.5304318921013174</v>
      </c>
    </row>
    <row r="22" spans="1:13" ht="18" thickBot="1" thickTop="1">
      <c r="A22" s="51" t="s">
        <v>10</v>
      </c>
      <c r="B22" s="58">
        <f>'SEKTÖR (U S D)'!B22*1.4185</f>
        <v>12580243.610681</v>
      </c>
      <c r="C22" s="58">
        <f>'SEKTÖR (U S D)'!C22*1.8271</f>
        <v>17844029.4974931</v>
      </c>
      <c r="D22" s="59">
        <f t="shared" si="0"/>
        <v>41.84168486485421</v>
      </c>
      <c r="E22" s="59">
        <f t="shared" si="1"/>
        <v>82.22732928811173</v>
      </c>
      <c r="F22" s="58">
        <f>'SEKTÖR (U S D)'!F22*1.5046</f>
        <v>114605918.67426941</v>
      </c>
      <c r="G22" s="58">
        <f>'SEKTÖR (U S D)'!G22*1.6403</f>
        <v>152767724.89799708</v>
      </c>
      <c r="H22" s="59">
        <f t="shared" si="2"/>
        <v>33.298285695165866</v>
      </c>
      <c r="I22" s="59">
        <f t="shared" si="3"/>
        <v>83.61854817227736</v>
      </c>
      <c r="J22" s="58">
        <f>'SEKTÖR (U S D)'!J22*1.5028</f>
        <v>136458290.7267684</v>
      </c>
      <c r="K22" s="58">
        <f>'SEKTÖR (U S D)'!K22*1.6136</f>
        <v>177442347.83227196</v>
      </c>
      <c r="L22" s="59">
        <f t="shared" si="4"/>
        <v>30.03412756178097</v>
      </c>
      <c r="M22" s="59">
        <f t="shared" si="5"/>
        <v>82.94085791730355</v>
      </c>
    </row>
    <row r="23" spans="1:13" s="64" customFormat="1" ht="15.75">
      <c r="A23" s="42" t="s">
        <v>78</v>
      </c>
      <c r="B23" s="3">
        <f>'SEKTÖR (U S D)'!B23*1.4185</f>
        <v>1291271.793031</v>
      </c>
      <c r="C23" s="3">
        <f>'SEKTÖR (U S D)'!C23*1.8271</f>
        <v>1854190.1851396</v>
      </c>
      <c r="D23" s="33">
        <f t="shared" si="0"/>
        <v>43.59410583787806</v>
      </c>
      <c r="E23" s="33">
        <f t="shared" si="1"/>
        <v>8.544320493175519</v>
      </c>
      <c r="F23" s="3">
        <f>'SEKTÖR (U S D)'!F23*1.5046</f>
        <v>11055091.650423398</v>
      </c>
      <c r="G23" s="3">
        <f>'SEKTÖR (U S D)'!G23*1.6403</f>
        <v>15095259.1214595</v>
      </c>
      <c r="H23" s="33">
        <f t="shared" si="2"/>
        <v>36.54576188774852</v>
      </c>
      <c r="I23" s="33">
        <f t="shared" si="3"/>
        <v>8.262502127747009</v>
      </c>
      <c r="J23" s="3">
        <f>'SEKTÖR (U S D)'!J23*1.5028</f>
        <v>13190909.132528398</v>
      </c>
      <c r="K23" s="3">
        <f>'SEKTÖR (U S D)'!K23*1.6136</f>
        <v>17587063.716258403</v>
      </c>
      <c r="L23" s="33">
        <f t="shared" si="4"/>
        <v>33.32715387212558</v>
      </c>
      <c r="M23" s="43">
        <f t="shared" si="5"/>
        <v>8.220620222245826</v>
      </c>
    </row>
    <row r="24" spans="1:13" ht="14.25">
      <c r="A24" s="44" t="s">
        <v>11</v>
      </c>
      <c r="B24" s="4">
        <f>'SEKTÖR (U S D)'!B24*1.4185</f>
        <v>889657.718066</v>
      </c>
      <c r="C24" s="4">
        <f>'SEKTÖR (U S D)'!C24*1.8271</f>
        <v>1286731.8971825999</v>
      </c>
      <c r="D24" s="34">
        <f t="shared" si="0"/>
        <v>44.63224126013175</v>
      </c>
      <c r="E24" s="34">
        <f t="shared" si="1"/>
        <v>5.929407784828802</v>
      </c>
      <c r="F24" s="4">
        <f>'SEKTÖR (U S D)'!F24*1.5046</f>
        <v>7978697.2947261995</v>
      </c>
      <c r="G24" s="4">
        <f>'SEKTÖR (U S D)'!G24*1.6403</f>
        <v>10944874.550545402</v>
      </c>
      <c r="H24" s="34">
        <f t="shared" si="2"/>
        <v>37.176209928152076</v>
      </c>
      <c r="I24" s="34">
        <f t="shared" si="3"/>
        <v>5.990758325787649</v>
      </c>
      <c r="J24" s="4">
        <f>'SEKTÖR (U S D)'!J24*1.5028</f>
        <v>9478814.820799999</v>
      </c>
      <c r="K24" s="4">
        <f>'SEKTÖR (U S D)'!K24*1.6136</f>
        <v>12695869.179412799</v>
      </c>
      <c r="L24" s="34">
        <f t="shared" si="4"/>
        <v>33.93941562771542</v>
      </c>
      <c r="M24" s="45">
        <f t="shared" si="5"/>
        <v>5.934357241157044</v>
      </c>
    </row>
    <row r="25" spans="1:13" ht="14.25">
      <c r="A25" s="44" t="s">
        <v>12</v>
      </c>
      <c r="B25" s="4">
        <f>'SEKTÖR (U S D)'!B25*1.4185</f>
        <v>203247.10713850003</v>
      </c>
      <c r="C25" s="4">
        <f>'SEKTÖR (U S D)'!C25*1.8271</f>
        <v>255542.19455929997</v>
      </c>
      <c r="D25" s="34">
        <f t="shared" si="0"/>
        <v>25.729806518310816</v>
      </c>
      <c r="E25" s="34">
        <f t="shared" si="1"/>
        <v>1.1775676666521044</v>
      </c>
      <c r="F25" s="4">
        <f>'SEKTÖR (U S D)'!F25*1.5046</f>
        <v>1554241.7357306003</v>
      </c>
      <c r="G25" s="4">
        <f>'SEKTÖR (U S D)'!G25*1.6403</f>
        <v>1994501.3544805</v>
      </c>
      <c r="H25" s="34">
        <f t="shared" si="2"/>
        <v>28.326328435836757</v>
      </c>
      <c r="I25" s="34">
        <f t="shared" si="3"/>
        <v>1.0917051209648978</v>
      </c>
      <c r="J25" s="4">
        <f>'SEKTÖR (U S D)'!J25*1.5028</f>
        <v>1870816.9199720002</v>
      </c>
      <c r="K25" s="4">
        <f>'SEKTÖR (U S D)'!K25*1.6136</f>
        <v>2340394.1185128</v>
      </c>
      <c r="L25" s="34">
        <f t="shared" si="4"/>
        <v>25.10011501006885</v>
      </c>
      <c r="M25" s="45">
        <f t="shared" si="5"/>
        <v>1.0939569861730543</v>
      </c>
    </row>
    <row r="26" spans="1:13" ht="14.25">
      <c r="A26" s="44" t="s">
        <v>13</v>
      </c>
      <c r="B26" s="4">
        <f>'SEKTÖR (U S D)'!B26*1.4185</f>
        <v>198366.9678265</v>
      </c>
      <c r="C26" s="4">
        <f>'SEKTÖR (U S D)'!C26*1.8271</f>
        <v>311916.0915706</v>
      </c>
      <c r="D26" s="34">
        <f t="shared" si="0"/>
        <v>57.24195161535904</v>
      </c>
      <c r="E26" s="34">
        <f t="shared" si="1"/>
        <v>1.4373450332751254</v>
      </c>
      <c r="F26" s="4">
        <f>'SEKTÖR (U S D)'!F26*1.5046</f>
        <v>1522152.6169573998</v>
      </c>
      <c r="G26" s="4">
        <f>'SEKTÖR (U S D)'!G26*1.6403</f>
        <v>2155883.2180739003</v>
      </c>
      <c r="H26" s="34">
        <f t="shared" si="2"/>
        <v>41.6338410522364</v>
      </c>
      <c r="I26" s="34">
        <f t="shared" si="3"/>
        <v>1.180038681892292</v>
      </c>
      <c r="J26" s="4">
        <f>'SEKTÖR (U S D)'!J26*1.5028</f>
        <v>1841277.3887507997</v>
      </c>
      <c r="K26" s="4">
        <f>'SEKTÖR (U S D)'!K26*1.6136</f>
        <v>2550800.4199464</v>
      </c>
      <c r="L26" s="34">
        <f t="shared" si="4"/>
        <v>38.534282532898025</v>
      </c>
      <c r="M26" s="45">
        <f t="shared" si="5"/>
        <v>1.192305995669961</v>
      </c>
    </row>
    <row r="27" spans="1:13" s="64" customFormat="1" ht="15.75">
      <c r="A27" s="42" t="s">
        <v>79</v>
      </c>
      <c r="B27" s="3">
        <f>'SEKTÖR (U S D)'!B27*1.4185</f>
        <v>1623964.6637920002</v>
      </c>
      <c r="C27" s="3">
        <f>'SEKTÖR (U S D)'!C27*1.8271</f>
        <v>2562079.8760678</v>
      </c>
      <c r="D27" s="33">
        <f t="shared" si="0"/>
        <v>57.76697197864369</v>
      </c>
      <c r="E27" s="33">
        <f t="shared" si="1"/>
        <v>11.806357171818666</v>
      </c>
      <c r="F27" s="3">
        <f>'SEKTÖR (U S D)'!F27*1.5046</f>
        <v>15237444.6028564</v>
      </c>
      <c r="G27" s="3">
        <f>'SEKTÖR (U S D)'!G27*1.6403</f>
        <v>22570257.104455</v>
      </c>
      <c r="H27" s="33">
        <f t="shared" si="2"/>
        <v>48.123636821780465</v>
      </c>
      <c r="I27" s="33">
        <f t="shared" si="3"/>
        <v>12.353997758425084</v>
      </c>
      <c r="J27" s="3">
        <f>'SEKTÖR (U S D)'!J27*1.5028</f>
        <v>17827248.7391596</v>
      </c>
      <c r="K27" s="3">
        <f>'SEKTÖR (U S D)'!K27*1.6136</f>
        <v>26279849.965432797</v>
      </c>
      <c r="L27" s="33">
        <f t="shared" si="4"/>
        <v>47.413941152378094</v>
      </c>
      <c r="M27" s="43">
        <f t="shared" si="5"/>
        <v>12.283839391774507</v>
      </c>
    </row>
    <row r="28" spans="1:13" ht="14.25">
      <c r="A28" s="44" t="s">
        <v>14</v>
      </c>
      <c r="B28" s="4">
        <f>'SEKTÖR (U S D)'!B28*1.4185</f>
        <v>1623964.6637920002</v>
      </c>
      <c r="C28" s="4">
        <f>'SEKTÖR (U S D)'!C28*1.8271</f>
        <v>2562079.8760678</v>
      </c>
      <c r="D28" s="34">
        <f t="shared" si="0"/>
        <v>57.76697197864369</v>
      </c>
      <c r="E28" s="34">
        <f t="shared" si="1"/>
        <v>11.806357171818666</v>
      </c>
      <c r="F28" s="4">
        <f>'SEKTÖR (U S D)'!F28*1.5046</f>
        <v>15237444.6028564</v>
      </c>
      <c r="G28" s="4">
        <f>'SEKTÖR (U S D)'!G28*1.6403</f>
        <v>22570257.104455</v>
      </c>
      <c r="H28" s="34">
        <f t="shared" si="2"/>
        <v>48.123636821780465</v>
      </c>
      <c r="I28" s="34">
        <f t="shared" si="3"/>
        <v>12.353997758425084</v>
      </c>
      <c r="J28" s="4">
        <f>'SEKTÖR (U S D)'!J28*1.5028</f>
        <v>17827248.7391596</v>
      </c>
      <c r="K28" s="4">
        <f>'SEKTÖR (U S D)'!K28*1.6136</f>
        <v>26279849.965432797</v>
      </c>
      <c r="L28" s="34">
        <f t="shared" si="4"/>
        <v>47.413941152378094</v>
      </c>
      <c r="M28" s="45">
        <f t="shared" si="5"/>
        <v>12.283839391774507</v>
      </c>
    </row>
    <row r="29" spans="1:13" s="64" customFormat="1" ht="15.75">
      <c r="A29" s="42" t="s">
        <v>80</v>
      </c>
      <c r="B29" s="3">
        <f>'SEKTÖR (U S D)'!B29*1.4185</f>
        <v>9665007.153858</v>
      </c>
      <c r="C29" s="3">
        <f>'SEKTÖR (U S D)'!C29*1.8271</f>
        <v>13427759.436285699</v>
      </c>
      <c r="D29" s="33">
        <f t="shared" si="0"/>
        <v>38.93170716304864</v>
      </c>
      <c r="E29" s="33">
        <f t="shared" si="1"/>
        <v>61.87665162311754</v>
      </c>
      <c r="F29" s="3">
        <f>'SEKTÖR (U S D)'!F29*1.5046</f>
        <v>88313382.4239988</v>
      </c>
      <c r="G29" s="3">
        <f>'SEKTÖR (U S D)'!G29*1.6403</f>
        <v>115102208.6671617</v>
      </c>
      <c r="H29" s="33">
        <f t="shared" si="2"/>
        <v>30.333824283332113</v>
      </c>
      <c r="I29" s="33">
        <f t="shared" si="3"/>
        <v>63.002048283411796</v>
      </c>
      <c r="J29" s="3">
        <f>'SEKTÖR (U S D)'!J29*1.5028</f>
        <v>105440132.8550804</v>
      </c>
      <c r="K29" s="3">
        <f>'SEKTÖR (U S D)'!K29*1.6136</f>
        <v>133575434.14735359</v>
      </c>
      <c r="L29" s="33">
        <f t="shared" si="4"/>
        <v>26.683673977291996</v>
      </c>
      <c r="M29" s="43">
        <f t="shared" si="5"/>
        <v>62.43639830177475</v>
      </c>
    </row>
    <row r="30" spans="1:13" ht="14.25">
      <c r="A30" s="44" t="s">
        <v>15</v>
      </c>
      <c r="B30" s="4">
        <f>'SEKTÖR (U S D)'!B30*1.4185</f>
        <v>1923468.8872160001</v>
      </c>
      <c r="C30" s="4">
        <f>'SEKTÖR (U S D)'!C30*1.8271</f>
        <v>2418415.6772677</v>
      </c>
      <c r="D30" s="34">
        <f t="shared" si="0"/>
        <v>25.731988354024192</v>
      </c>
      <c r="E30" s="34">
        <f t="shared" si="1"/>
        <v>11.14433610850961</v>
      </c>
      <c r="F30" s="4">
        <f>'SEKTÖR (U S D)'!F30*1.5046</f>
        <v>18020420.119284604</v>
      </c>
      <c r="G30" s="4">
        <f>'SEKTÖR (U S D)'!G30*1.6403</f>
        <v>22489144.4728522</v>
      </c>
      <c r="H30" s="34">
        <f t="shared" si="2"/>
        <v>24.798114161530442</v>
      </c>
      <c r="I30" s="34">
        <f t="shared" si="3"/>
        <v>12.309600157442366</v>
      </c>
      <c r="J30" s="4">
        <f>'SEKTÖR (U S D)'!J30*1.5028</f>
        <v>21560891.856379203</v>
      </c>
      <c r="K30" s="4">
        <f>'SEKTÖR (U S D)'!K30*1.6136</f>
        <v>26273628.0271032</v>
      </c>
      <c r="L30" s="34">
        <f t="shared" si="4"/>
        <v>21.85779791539395</v>
      </c>
      <c r="M30" s="45">
        <f t="shared" si="5"/>
        <v>12.280931106862424</v>
      </c>
    </row>
    <row r="31" spans="1:13" ht="14.25">
      <c r="A31" s="44" t="s">
        <v>122</v>
      </c>
      <c r="B31" s="4">
        <f>'SEKTÖR (U S D)'!B31*1.4185</f>
        <v>2401933.8040895</v>
      </c>
      <c r="C31" s="4">
        <f>'SEKTÖR (U S D)'!C31*1.8271</f>
        <v>3283201.2041169</v>
      </c>
      <c r="D31" s="34">
        <f t="shared" si="0"/>
        <v>36.68991204199574</v>
      </c>
      <c r="E31" s="34">
        <f t="shared" si="1"/>
        <v>15.12936674801917</v>
      </c>
      <c r="F31" s="4">
        <f>'SEKTÖR (U S D)'!F31*1.5046</f>
        <v>21572205.993681204</v>
      </c>
      <c r="G31" s="4">
        <f>'SEKTÖR (U S D)'!G31*1.6403</f>
        <v>27910843.6030544</v>
      </c>
      <c r="H31" s="34">
        <f t="shared" si="2"/>
        <v>29.383353799003547</v>
      </c>
      <c r="I31" s="34">
        <f t="shared" si="3"/>
        <v>15.2772074200177</v>
      </c>
      <c r="J31" s="4">
        <f>'SEKTÖR (U S D)'!J31*1.5028</f>
        <v>25769714.7521996</v>
      </c>
      <c r="K31" s="4">
        <f>'SEKTÖR (U S D)'!K31*1.6136</f>
        <v>32216209.537959997</v>
      </c>
      <c r="L31" s="34">
        <f t="shared" si="4"/>
        <v>25.015778590293277</v>
      </c>
      <c r="M31" s="45">
        <f t="shared" si="5"/>
        <v>15.05863786500264</v>
      </c>
    </row>
    <row r="32" spans="1:13" ht="14.25">
      <c r="A32" s="44" t="s">
        <v>123</v>
      </c>
      <c r="B32" s="4">
        <f>'SEKTÖR (U S D)'!B32*1.4185</f>
        <v>99824.9927365</v>
      </c>
      <c r="C32" s="4">
        <f>'SEKTÖR (U S D)'!C32*1.8271</f>
        <v>151475.7766588</v>
      </c>
      <c r="D32" s="34">
        <f t="shared" si="0"/>
        <v>51.74133501681128</v>
      </c>
      <c r="E32" s="34">
        <f t="shared" si="1"/>
        <v>0.6980177077293824</v>
      </c>
      <c r="F32" s="4">
        <f>'SEKTÖR (U S D)'!F32*1.5046</f>
        <v>1522348.5309233998</v>
      </c>
      <c r="G32" s="4">
        <f>'SEKTÖR (U S D)'!G32*1.6403</f>
        <v>1994946.7074125998</v>
      </c>
      <c r="H32" s="34">
        <f t="shared" si="2"/>
        <v>31.044019611103085</v>
      </c>
      <c r="I32" s="34">
        <f t="shared" si="3"/>
        <v>1.0919488881980048</v>
      </c>
      <c r="J32" s="4">
        <f>'SEKTÖR (U S D)'!J32*1.5028</f>
        <v>1907664.4804307998</v>
      </c>
      <c r="K32" s="4">
        <f>'SEKTÖR (U S D)'!K32*1.6136</f>
        <v>2166865.7317815996</v>
      </c>
      <c r="L32" s="34">
        <f t="shared" si="4"/>
        <v>13.587360566270307</v>
      </c>
      <c r="M32" s="45">
        <f t="shared" si="5"/>
        <v>1.0128456086224367</v>
      </c>
    </row>
    <row r="33" spans="1:13" ht="14.25">
      <c r="A33" s="44" t="s">
        <v>32</v>
      </c>
      <c r="B33" s="4">
        <f>'SEKTÖR (U S D)'!B33*1.4185</f>
        <v>1338701.9292935003</v>
      </c>
      <c r="C33" s="4">
        <f>'SEKTÖR (U S D)'!C33*1.8271</f>
        <v>1841782.5098244</v>
      </c>
      <c r="D33" s="34">
        <f t="shared" si="0"/>
        <v>37.57973074681386</v>
      </c>
      <c r="E33" s="34">
        <f t="shared" si="1"/>
        <v>8.48714450588037</v>
      </c>
      <c r="F33" s="4">
        <f>'SEKTÖR (U S D)'!F33*1.5046</f>
        <v>11650474.2969148</v>
      </c>
      <c r="G33" s="4">
        <f>'SEKTÖR (U S D)'!G33*1.6403</f>
        <v>14222695.765884103</v>
      </c>
      <c r="H33" s="34">
        <f t="shared" si="2"/>
        <v>22.078255386138764</v>
      </c>
      <c r="I33" s="34">
        <f t="shared" si="3"/>
        <v>7.784898098294699</v>
      </c>
      <c r="J33" s="4">
        <f>'SEKTÖR (U S D)'!J33*1.5028</f>
        <v>14236605.075908799</v>
      </c>
      <c r="K33" s="4">
        <f>'SEKTÖR (U S D)'!K33*1.6136</f>
        <v>16966701.8421048</v>
      </c>
      <c r="L33" s="34">
        <f t="shared" si="4"/>
        <v>19.176599699431677</v>
      </c>
      <c r="M33" s="45">
        <f t="shared" si="5"/>
        <v>7.930648033024555</v>
      </c>
    </row>
    <row r="34" spans="1:13" ht="14.25">
      <c r="A34" s="44" t="s">
        <v>31</v>
      </c>
      <c r="B34" s="4">
        <f>'SEKTÖR (U S D)'!B34*1.4185</f>
        <v>849786.1271415</v>
      </c>
      <c r="C34" s="4">
        <f>'SEKTÖR (U S D)'!C34*1.8271</f>
        <v>1378013.8716497999</v>
      </c>
      <c r="D34" s="34">
        <f t="shared" si="0"/>
        <v>62.160080947090265</v>
      </c>
      <c r="E34" s="34">
        <f t="shared" si="1"/>
        <v>6.350045565865757</v>
      </c>
      <c r="F34" s="4">
        <f>'SEKTÖR (U S D)'!F34*1.5046</f>
        <v>7743059.594211199</v>
      </c>
      <c r="G34" s="4">
        <f>'SEKTÖR (U S D)'!G34*1.6403</f>
        <v>11250425.848733</v>
      </c>
      <c r="H34" s="34">
        <f t="shared" si="2"/>
        <v>45.296903786507706</v>
      </c>
      <c r="I34" s="34">
        <f t="shared" si="3"/>
        <v>6.158004096866987</v>
      </c>
      <c r="J34" s="4">
        <f>'SEKTÖR (U S D)'!J34*1.5028</f>
        <v>9244291.8397284</v>
      </c>
      <c r="K34" s="4">
        <f>'SEKTÖR (U S D)'!K34*1.6136</f>
        <v>12947926.9891088</v>
      </c>
      <c r="L34" s="34">
        <f t="shared" si="4"/>
        <v>40.0640223566245</v>
      </c>
      <c r="M34" s="45">
        <f t="shared" si="5"/>
        <v>6.052175176031893</v>
      </c>
    </row>
    <row r="35" spans="1:13" ht="14.25">
      <c r="A35" s="44" t="s">
        <v>16</v>
      </c>
      <c r="B35" s="4">
        <f>'SEKTÖR (U S D)'!B35*1.4185</f>
        <v>781653.6373075001</v>
      </c>
      <c r="C35" s="4">
        <f>'SEKTÖR (U S D)'!C35*1.8271</f>
        <v>1096230.2584662</v>
      </c>
      <c r="D35" s="34">
        <f t="shared" si="0"/>
        <v>40.24501468992031</v>
      </c>
      <c r="E35" s="34">
        <f t="shared" si="1"/>
        <v>5.051554440164751</v>
      </c>
      <c r="F35" s="4">
        <f>'SEKTÖR (U S D)'!F35*1.5046</f>
        <v>7113435.3602233995</v>
      </c>
      <c r="G35" s="4">
        <f>'SEKTÖR (U S D)'!G35*1.6403</f>
        <v>9627066.8818957</v>
      </c>
      <c r="H35" s="34">
        <f t="shared" si="2"/>
        <v>35.33639366047968</v>
      </c>
      <c r="I35" s="34">
        <f t="shared" si="3"/>
        <v>5.269446516658087</v>
      </c>
      <c r="J35" s="4">
        <f>'SEKTÖR (U S D)'!J35*1.5028</f>
        <v>8702606.034849998</v>
      </c>
      <c r="K35" s="4">
        <f>'SEKTÖR (U S D)'!K35*1.6136</f>
        <v>11164032.5843384</v>
      </c>
      <c r="L35" s="34">
        <f t="shared" si="4"/>
        <v>28.2837869441809</v>
      </c>
      <c r="M35" s="45">
        <f t="shared" si="5"/>
        <v>5.21833965608379</v>
      </c>
    </row>
    <row r="36" spans="1:13" ht="14.25">
      <c r="A36" s="44" t="s">
        <v>146</v>
      </c>
      <c r="B36" s="4">
        <f>'SEKTÖR (U S D)'!B36*1.4185</f>
        <v>1665353.9248885002</v>
      </c>
      <c r="C36" s="4">
        <f>'SEKTÖR (U S D)'!C36*1.8271</f>
        <v>2418378.2710494</v>
      </c>
      <c r="D36" s="34">
        <f t="shared" si="0"/>
        <v>45.21707577632884</v>
      </c>
      <c r="E36" s="34">
        <f t="shared" si="1"/>
        <v>11.144163736376395</v>
      </c>
      <c r="F36" s="4">
        <f>'SEKTÖR (U S D)'!F36*1.5046</f>
        <v>15143469.269919196</v>
      </c>
      <c r="G36" s="4">
        <f>'SEKTÖR (U S D)'!G36*1.6403</f>
        <v>21025825.971635498</v>
      </c>
      <c r="H36" s="34">
        <f t="shared" si="2"/>
        <v>38.84418158658626</v>
      </c>
      <c r="I36" s="34">
        <f t="shared" si="3"/>
        <v>11.508641914023649</v>
      </c>
      <c r="J36" s="4">
        <f>'SEKTÖR (U S D)'!J36*1.5028</f>
        <v>17430125.175517596</v>
      </c>
      <c r="K36" s="4">
        <f>'SEKTÖR (U S D)'!K36*1.6136</f>
        <v>24115481.124745596</v>
      </c>
      <c r="L36" s="34">
        <f t="shared" si="4"/>
        <v>38.35518036679547</v>
      </c>
      <c r="M36" s="45">
        <f t="shared" si="5"/>
        <v>11.272160890621203</v>
      </c>
    </row>
    <row r="37" spans="1:13" ht="14.25">
      <c r="A37" s="44" t="s">
        <v>161</v>
      </c>
      <c r="B37" s="4">
        <f>'SEKTÖR (U S D)'!B37*1.4185</f>
        <v>418388.9481505</v>
      </c>
      <c r="C37" s="4">
        <f>'SEKTÖR (U S D)'!C37*1.8271</f>
        <v>511163.82046400005</v>
      </c>
      <c r="D37" s="34">
        <f t="shared" si="0"/>
        <v>22.174312376943497</v>
      </c>
      <c r="E37" s="34">
        <f t="shared" si="1"/>
        <v>2.3555013620307883</v>
      </c>
      <c r="F37" s="4">
        <f>'SEKTÖR (U S D)'!F37*1.5046</f>
        <v>4037604.2199395997</v>
      </c>
      <c r="G37" s="4">
        <f>'SEKTÖR (U S D)'!G37*1.6403</f>
        <v>4489382.0273424</v>
      </c>
      <c r="H37" s="34">
        <f t="shared" si="2"/>
        <v>11.189254389316003</v>
      </c>
      <c r="I37" s="34">
        <f t="shared" si="3"/>
        <v>2.4572965760126233</v>
      </c>
      <c r="J37" s="4">
        <f>'SEKTÖR (U S D)'!J37*1.5028</f>
        <v>4801475.5660872</v>
      </c>
      <c r="K37" s="4">
        <f>'SEKTÖR (U S D)'!K37*1.6136</f>
        <v>5254852.701592798</v>
      </c>
      <c r="L37" s="34">
        <f t="shared" si="4"/>
        <v>9.442454288589921</v>
      </c>
      <c r="M37" s="45">
        <f t="shared" si="5"/>
        <v>2.4562456292065535</v>
      </c>
    </row>
    <row r="38" spans="1:13" ht="14.25">
      <c r="A38" s="44" t="s">
        <v>160</v>
      </c>
      <c r="B38" s="4">
        <f>'SEKTÖR (U S D)'!B38*1.4185</f>
        <v>180133.0780255</v>
      </c>
      <c r="C38" s="4">
        <f>'SEKTÖR (U S D)'!C38*1.8271</f>
        <v>319925.9298774</v>
      </c>
      <c r="D38" s="34">
        <f t="shared" si="0"/>
        <v>77.60532012455293</v>
      </c>
      <c r="E38" s="34">
        <f t="shared" si="1"/>
        <v>1.4742552845213646</v>
      </c>
      <c r="F38" s="4">
        <f>'SEKTÖR (U S D)'!F38*1.5046</f>
        <v>1432549.1069549997</v>
      </c>
      <c r="G38" s="4">
        <f>'SEKTÖR (U S D)'!G38*1.6403</f>
        <v>1987739.9739088004</v>
      </c>
      <c r="H38" s="34">
        <f t="shared" si="2"/>
        <v>38.75545098303152</v>
      </c>
      <c r="I38" s="34">
        <f t="shared" si="3"/>
        <v>1.0880042291212622</v>
      </c>
      <c r="J38" s="4">
        <f>'SEKTÖR (U S D)'!J38*1.5028</f>
        <v>1695924.1156727998</v>
      </c>
      <c r="K38" s="4">
        <f>'SEKTÖR (U S D)'!K38*1.6136</f>
        <v>2354178.130312</v>
      </c>
      <c r="L38" s="34">
        <f t="shared" si="4"/>
        <v>38.813883743734635</v>
      </c>
      <c r="M38" s="45">
        <f t="shared" si="5"/>
        <v>1.1003999676717466</v>
      </c>
    </row>
    <row r="39" spans="1:13" ht="15" thickBot="1">
      <c r="A39" s="44" t="s">
        <v>81</v>
      </c>
      <c r="B39" s="4">
        <f>'SEKTÖR (U S D)'!B39*1.4185</f>
        <v>5761.8264275</v>
      </c>
      <c r="C39" s="4">
        <f>'SEKTÖR (U S D)'!C39*1.8271</f>
        <v>9172.1187382</v>
      </c>
      <c r="D39" s="34">
        <f t="shared" si="0"/>
        <v>59.18769601290632</v>
      </c>
      <c r="E39" s="34">
        <f t="shared" si="1"/>
        <v>0.04226617243944751</v>
      </c>
      <c r="F39" s="4">
        <f>'SEKTÖR (U S D)'!F39*1.5046</f>
        <v>77815.9379648</v>
      </c>
      <c r="G39" s="4">
        <f>'SEKTÖR (U S D)'!G39*1.6403</f>
        <v>104137.40788180001</v>
      </c>
      <c r="H39" s="34">
        <f t="shared" si="2"/>
        <v>33.82529415620038</v>
      </c>
      <c r="I39" s="34">
        <f t="shared" si="3"/>
        <v>0.05700038318509094</v>
      </c>
      <c r="J39" s="4">
        <f>'SEKTÖR (U S D)'!J39*1.5028</f>
        <v>90833.9643172</v>
      </c>
      <c r="K39" s="4">
        <f>'SEKTÖR (U S D)'!K39*1.6136</f>
        <v>115557.4734656</v>
      </c>
      <c r="L39" s="34">
        <f t="shared" si="4"/>
        <v>27.218353106403427</v>
      </c>
      <c r="M39" s="45">
        <f t="shared" si="5"/>
        <v>0.05401436638480814</v>
      </c>
    </row>
    <row r="40" spans="1:13" ht="18" thickBot="1" thickTop="1">
      <c r="A40" s="51" t="s">
        <v>17</v>
      </c>
      <c r="B40" s="58">
        <f>'SEKTÖR (U S D)'!B40*1.4185</f>
        <v>509187.3785510001</v>
      </c>
      <c r="C40" s="58">
        <f>'SEKTÖR (U S D)'!C40*1.8271</f>
        <v>613533.5110849999</v>
      </c>
      <c r="D40" s="59">
        <f t="shared" si="0"/>
        <v>20.492678516686468</v>
      </c>
      <c r="E40" s="59">
        <f t="shared" si="1"/>
        <v>2.827232607543337</v>
      </c>
      <c r="F40" s="58">
        <f>'SEKTÖR (U S D)'!F40*1.5046</f>
        <v>4594932.8151234</v>
      </c>
      <c r="G40" s="58">
        <f>'SEKTÖR (U S D)'!G40*1.6403</f>
        <v>5260502.7648552</v>
      </c>
      <c r="H40" s="59">
        <f t="shared" si="2"/>
        <v>14.484867929759412</v>
      </c>
      <c r="I40" s="59">
        <f t="shared" si="3"/>
        <v>2.8793752354900057</v>
      </c>
      <c r="J40" s="58">
        <f>'SEKTÖR (U S D)'!J40*1.5028</f>
        <v>5380991.6634396</v>
      </c>
      <c r="K40" s="58">
        <f>'SEKTÖR (U S D)'!K40*1.6136</f>
        <v>6138894.032858401</v>
      </c>
      <c r="L40" s="59">
        <f t="shared" si="4"/>
        <v>14.084808466964615</v>
      </c>
      <c r="M40" s="59">
        <f t="shared" si="5"/>
        <v>2.869467993232266</v>
      </c>
    </row>
    <row r="41" spans="1:13" ht="14.25">
      <c r="A41" s="44" t="s">
        <v>84</v>
      </c>
      <c r="B41" s="4">
        <f>'SEKTÖR (U S D)'!B41*1.4185</f>
        <v>509187.3785510001</v>
      </c>
      <c r="C41" s="4">
        <f>'SEKTÖR (U S D)'!C41*1.8271</f>
        <v>613533.5110849999</v>
      </c>
      <c r="D41" s="34">
        <f t="shared" si="0"/>
        <v>20.492678516686468</v>
      </c>
      <c r="E41" s="34">
        <f t="shared" si="1"/>
        <v>2.827232607543337</v>
      </c>
      <c r="F41" s="4">
        <f>'SEKTÖR (U S D)'!F41*1.5046</f>
        <v>4594932.8151234</v>
      </c>
      <c r="G41" s="4">
        <f>'SEKTÖR (U S D)'!G41*1.6403</f>
        <v>5260502.7648552</v>
      </c>
      <c r="H41" s="34">
        <f t="shared" si="2"/>
        <v>14.484867929759412</v>
      </c>
      <c r="I41" s="34">
        <f t="shared" si="3"/>
        <v>2.8793752354900057</v>
      </c>
      <c r="J41" s="4">
        <f>'SEKTÖR (U S D)'!J41*1.5028</f>
        <v>5380991.6634396</v>
      </c>
      <c r="K41" s="4">
        <f>'SEKTÖR (U S D)'!K41*1.6136</f>
        <v>6138894.032858401</v>
      </c>
      <c r="L41" s="34">
        <f t="shared" si="4"/>
        <v>14.084808466964615</v>
      </c>
      <c r="M41" s="45">
        <f t="shared" si="5"/>
        <v>2.869467993232266</v>
      </c>
    </row>
    <row r="42" spans="1:13" ht="14.25">
      <c r="A42" s="134" t="s">
        <v>127</v>
      </c>
      <c r="B42" s="153">
        <f>'SEKTÖR (U S D)'!B42*1.4185</f>
        <v>0</v>
      </c>
      <c r="C42" s="153">
        <f>'SEKTÖR (U S D)'!C42*1.8271</f>
        <v>0</v>
      </c>
      <c r="D42" s="154"/>
      <c r="E42" s="155"/>
      <c r="F42" s="144">
        <f>'SEKTÖR (U S D)'!F42*1.5046</f>
        <v>2301811.583278207</v>
      </c>
      <c r="G42" s="144">
        <f>'SEKTÖR (U S D)'!G42*1.6403</f>
        <v>1171996.772723097</v>
      </c>
      <c r="H42" s="145">
        <f t="shared" si="2"/>
        <v>-49.08372252371952</v>
      </c>
      <c r="I42" s="146">
        <f t="shared" si="3"/>
        <v>0.641501132933248</v>
      </c>
      <c r="J42" s="144">
        <f>'SEKTÖR (U S D)'!J42*1.5028</f>
        <v>3938386.397088012</v>
      </c>
      <c r="K42" s="144">
        <f>'SEKTÖR (U S D)'!K42*1.6136</f>
        <v>2330438.609912827</v>
      </c>
      <c r="L42" s="145">
        <f t="shared" si="4"/>
        <v>-40.82757822757257</v>
      </c>
      <c r="M42" s="147">
        <f t="shared" si="5"/>
        <v>1.0893035399446187</v>
      </c>
    </row>
    <row r="43" spans="1:13" s="39" customFormat="1" ht="18.75" thickBot="1">
      <c r="A43" s="46" t="s">
        <v>18</v>
      </c>
      <c r="B43" s="47">
        <f>'SEKTÖR (U S D)'!B43*1.4185</f>
        <v>15227164.2546375</v>
      </c>
      <c r="C43" s="47">
        <f>'SEKTÖR (U S D)'!C43*1.8271</f>
        <v>21700850.133378897</v>
      </c>
      <c r="D43" s="48">
        <f>(C43-B43)/B43*100</f>
        <v>42.51406086179051</v>
      </c>
      <c r="E43" s="49">
        <f>C43/C$43*100</f>
        <v>100</v>
      </c>
      <c r="F43" s="47">
        <f>'SEKTÖR (U S D)'!F43*1.5046</f>
        <v>139443766.8202282</v>
      </c>
      <c r="G43" s="47">
        <f>'SEKTÖR (U S D)'!G43*1.6403</f>
        <v>182695978.6281547</v>
      </c>
      <c r="H43" s="48">
        <f t="shared" si="2"/>
        <v>31.017673141093166</v>
      </c>
      <c r="I43" s="49">
        <f t="shared" si="3"/>
        <v>100</v>
      </c>
      <c r="J43" s="47">
        <f>'SEKTÖR (U S D)'!J43*1.5028</f>
        <v>167766431.13163957</v>
      </c>
      <c r="K43" s="47">
        <f>'SEKTÖR (U S D)'!K43*1.6136</f>
        <v>213938404.1688976</v>
      </c>
      <c r="L43" s="48">
        <f t="shared" si="4"/>
        <v>27.52158028624257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3" t="s">
        <v>119</v>
      </c>
      <c r="B5" s="174"/>
      <c r="C5" s="174"/>
      <c r="D5" s="174"/>
      <c r="E5" s="174"/>
      <c r="F5" s="174"/>
      <c r="G5" s="175"/>
    </row>
    <row r="6" spans="1:7" ht="50.25" customHeight="1" thickBot="1" thickTop="1">
      <c r="A6" s="40"/>
      <c r="B6" s="176" t="s">
        <v>165</v>
      </c>
      <c r="C6" s="178"/>
      <c r="D6" s="176" t="s">
        <v>166</v>
      </c>
      <c r="E6" s="177"/>
      <c r="F6" s="176" t="s">
        <v>167</v>
      </c>
      <c r="G6" s="178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17.787418835883496</v>
      </c>
      <c r="C8" s="59">
        <f>'SEKTÖR (TL)'!D8</f>
        <v>51.716174095906055</v>
      </c>
      <c r="D8" s="59">
        <f>'SEKTÖR (U S D)'!H8</f>
        <v>20.12627359089234</v>
      </c>
      <c r="E8" s="59">
        <f>'SEKTÖR (TL)'!H8</f>
        <v>30.960472265811994</v>
      </c>
      <c r="F8" s="59">
        <f>'SEKTÖR (U S D)'!L8</f>
        <v>18.707141664797806</v>
      </c>
      <c r="G8" s="59">
        <f>'SEKTÖR (TL)'!L8</f>
        <v>27.459305157251617</v>
      </c>
    </row>
    <row r="9" spans="1:7" s="64" customFormat="1" ht="15.75">
      <c r="A9" s="60" t="s">
        <v>75</v>
      </c>
      <c r="B9" s="62">
        <f>'SEKTÖR (U S D)'!D9</f>
        <v>17.21668751822133</v>
      </c>
      <c r="C9" s="62">
        <f>'SEKTÖR (TL)'!D9</f>
        <v>50.98104318966668</v>
      </c>
      <c r="D9" s="62">
        <f>'SEKTÖR (U S D)'!H9</f>
        <v>17.926194922214396</v>
      </c>
      <c r="E9" s="62">
        <f>'SEKTÖR (TL)'!H9</f>
        <v>28.561968317764368</v>
      </c>
      <c r="F9" s="62">
        <f>'SEKTÖR (U S D)'!L9</f>
        <v>16.506032207695284</v>
      </c>
      <c r="G9" s="62">
        <f>'SEKTÖR (TL)'!L9</f>
        <v>25.095910014863666</v>
      </c>
    </row>
    <row r="10" spans="1:7" ht="14.25">
      <c r="A10" s="44" t="s">
        <v>3</v>
      </c>
      <c r="B10" s="34">
        <f>'SEKTÖR (U S D)'!D10</f>
        <v>31.975931388566764</v>
      </c>
      <c r="C10" s="34">
        <f>'SEKTÖR (TL)'!D10</f>
        <v>69.99169844205169</v>
      </c>
      <c r="D10" s="34">
        <f>'SEKTÖR (U S D)'!H10</f>
        <v>32.83821939242423</v>
      </c>
      <c r="E10" s="34">
        <f>'SEKTÖR (TL)'!H10</f>
        <v>44.81890952372291</v>
      </c>
      <c r="F10" s="34">
        <f>'SEKTÖR (U S D)'!L10</f>
        <v>29.72889226595835</v>
      </c>
      <c r="G10" s="34">
        <f>'SEKTÖR (TL)'!L10</f>
        <v>39.29367883973276</v>
      </c>
    </row>
    <row r="11" spans="1:7" ht="14.25">
      <c r="A11" s="44" t="s">
        <v>4</v>
      </c>
      <c r="B11" s="34">
        <f>'SEKTÖR (U S D)'!D11</f>
        <v>15.113914519137836</v>
      </c>
      <c r="C11" s="34">
        <f>'SEKTÖR (TL)'!D11</f>
        <v>48.27256483462583</v>
      </c>
      <c r="D11" s="34">
        <f>'SEKTÖR (U S D)'!H11</f>
        <v>6.301411405711563</v>
      </c>
      <c r="E11" s="34">
        <f>'SEKTÖR (TL)'!H11</f>
        <v>15.88874460241174</v>
      </c>
      <c r="F11" s="34">
        <f>'SEKTÖR (U S D)'!L11</f>
        <v>6.414383037556824</v>
      </c>
      <c r="G11" s="34">
        <f>'SEKTÖR (TL)'!L11</f>
        <v>14.260213248204481</v>
      </c>
    </row>
    <row r="12" spans="1:7" ht="14.25">
      <c r="A12" s="44" t="s">
        <v>5</v>
      </c>
      <c r="B12" s="34">
        <f>'SEKTÖR (U S D)'!D12</f>
        <v>7.5321677514133265</v>
      </c>
      <c r="C12" s="34">
        <f>'SEKTÖR (TL)'!D12</f>
        <v>38.50689016468614</v>
      </c>
      <c r="D12" s="34">
        <f>'SEKTÖR (U S D)'!H12</f>
        <v>5.348249851848271</v>
      </c>
      <c r="E12" s="34">
        <f>'SEKTÖR (TL)'!H12</f>
        <v>14.849617328184717</v>
      </c>
      <c r="F12" s="34">
        <f>'SEKTÖR (U S D)'!L12</f>
        <v>6.318114210878965</v>
      </c>
      <c r="G12" s="34">
        <f>'SEKTÖR (TL)'!L12</f>
        <v>14.156846613437773</v>
      </c>
    </row>
    <row r="13" spans="1:7" ht="14.25">
      <c r="A13" s="44" t="s">
        <v>6</v>
      </c>
      <c r="B13" s="34">
        <f>'SEKTÖR (U S D)'!D13</f>
        <v>5.777670597523019</v>
      </c>
      <c r="C13" s="34">
        <f>'SEKTÖR (TL)'!D13</f>
        <v>36.24700877598469</v>
      </c>
      <c r="D13" s="34">
        <f>'SEKTÖR (U S D)'!H13</f>
        <v>15.084484585223496</v>
      </c>
      <c r="E13" s="34">
        <f>'SEKTÖR (TL)'!H13</f>
        <v>25.463963887506395</v>
      </c>
      <c r="F13" s="34">
        <f>'SEKTÖR (U S D)'!L13</f>
        <v>17.273690003137034</v>
      </c>
      <c r="G13" s="34">
        <f>'SEKTÖR (TL)'!L13</f>
        <v>25.920166481941635</v>
      </c>
    </row>
    <row r="14" spans="1:7" ht="14.25">
      <c r="A14" s="44" t="s">
        <v>7</v>
      </c>
      <c r="B14" s="34">
        <f>'SEKTÖR (U S D)'!D14</f>
        <v>16.80254257125279</v>
      </c>
      <c r="C14" s="34">
        <f>'SEKTÖR (TL)'!D14</f>
        <v>50.44760347686707</v>
      </c>
      <c r="D14" s="34">
        <f>'SEKTÖR (U S D)'!H14</f>
        <v>16.615148849559418</v>
      </c>
      <c r="E14" s="34">
        <f>'SEKTÖR (TL)'!H14</f>
        <v>27.13267889002548</v>
      </c>
      <c r="F14" s="34">
        <f>'SEKTÖR (U S D)'!L14</f>
        <v>16.042489017000623</v>
      </c>
      <c r="G14" s="34">
        <f>'SEKTÖR (TL)'!L14</f>
        <v>24.598190230125226</v>
      </c>
    </row>
    <row r="15" spans="1:7" ht="14.25">
      <c r="A15" s="44" t="s">
        <v>8</v>
      </c>
      <c r="B15" s="34">
        <f>'SEKTÖR (U S D)'!D15</f>
        <v>-4.023998512741708</v>
      </c>
      <c r="C15" s="34">
        <f>'SEKTÖR (TL)'!D15</f>
        <v>23.621961450383914</v>
      </c>
      <c r="D15" s="34">
        <f>'SEKTÖR (U S D)'!H15</f>
        <v>-7.001755382325617</v>
      </c>
      <c r="E15" s="34">
        <f>'SEKTÖR (TL)'!H15</f>
        <v>1.3857640877118886</v>
      </c>
      <c r="F15" s="34">
        <f>'SEKTÖR (U S D)'!L15</f>
        <v>-13.29559057491757</v>
      </c>
      <c r="G15" s="34">
        <f>'SEKTÖR (TL)'!L15</f>
        <v>-6.902957779935447</v>
      </c>
    </row>
    <row r="16" spans="1:7" ht="14.25">
      <c r="A16" s="44" t="s">
        <v>147</v>
      </c>
      <c r="B16" s="34">
        <f>'SEKTÖR (U S D)'!D16</f>
        <v>-8.67787148044132</v>
      </c>
      <c r="C16" s="34">
        <f>'SEKTÖR (TL)'!D16</f>
        <v>17.627536847434374</v>
      </c>
      <c r="D16" s="34">
        <f>'SEKTÖR (U S D)'!H16</f>
        <v>-2.676214199530239</v>
      </c>
      <c r="E16" s="34">
        <f>'SEKTÖR (TL)'!H16</f>
        <v>6.101426192018192</v>
      </c>
      <c r="F16" s="34">
        <f>'SEKTÖR (U S D)'!L16</f>
        <v>-4.78177900424818</v>
      </c>
      <c r="G16" s="34">
        <f>'SEKTÖR (TL)'!L16</f>
        <v>2.238568937147412</v>
      </c>
    </row>
    <row r="17" spans="1:7" ht="14.25">
      <c r="A17" s="90" t="s">
        <v>153</v>
      </c>
      <c r="B17" s="34">
        <f>'SEKTÖR (U S D)'!D17</f>
        <v>50.843235155857826</v>
      </c>
      <c r="C17" s="34">
        <f>'SEKTÖR (TL)'!D17</f>
        <v>94.29374335796108</v>
      </c>
      <c r="D17" s="34">
        <f>'SEKTÖR (U S D)'!H17</f>
        <v>42.51725849594044</v>
      </c>
      <c r="E17" s="34">
        <f>'SEKTÖR (TL)'!H17</f>
        <v>55.370901974538846</v>
      </c>
      <c r="F17" s="34">
        <f>'SEKTÖR (U S D)'!L17</f>
        <v>35.60549833141824</v>
      </c>
      <c r="G17" s="34">
        <f>'SEKTÖR (TL)'!L17</f>
        <v>45.6035614237267</v>
      </c>
    </row>
    <row r="18" spans="1:7" s="64" customFormat="1" ht="15.75">
      <c r="A18" s="42" t="s">
        <v>76</v>
      </c>
      <c r="B18" s="33">
        <f>'SEKTÖR (U S D)'!D18</f>
        <v>35.341160703686405</v>
      </c>
      <c r="C18" s="33">
        <f>'SEKTÖR (TL)'!D18</f>
        <v>74.32628461170631</v>
      </c>
      <c r="D18" s="33">
        <f>'SEKTÖR (U S D)'!H18</f>
        <v>50.264082931280704</v>
      </c>
      <c r="E18" s="33">
        <f>'SEKTÖR (TL)'!H18</f>
        <v>63.8164131544462</v>
      </c>
      <c r="F18" s="33">
        <f>'SEKTÖR (U S D)'!L18</f>
        <v>47.26989706494277</v>
      </c>
      <c r="G18" s="33">
        <f>'SEKTÖR (TL)'!L18</f>
        <v>58.127965067867734</v>
      </c>
    </row>
    <row r="19" spans="1:7" ht="14.25">
      <c r="A19" s="44" t="s">
        <v>110</v>
      </c>
      <c r="B19" s="34">
        <f>'SEKTÖR (U S D)'!D19</f>
        <v>35.341160703686405</v>
      </c>
      <c r="C19" s="34">
        <f>'SEKTÖR (TL)'!D19</f>
        <v>74.32628461170631</v>
      </c>
      <c r="D19" s="34">
        <f>'SEKTÖR (U S D)'!H19</f>
        <v>50.264082931280704</v>
      </c>
      <c r="E19" s="34">
        <f>'SEKTÖR (TL)'!H19</f>
        <v>63.8164131544462</v>
      </c>
      <c r="F19" s="34">
        <f>'SEKTÖR (U S D)'!L19</f>
        <v>47.26989706494277</v>
      </c>
      <c r="G19" s="34">
        <f>'SEKTÖR (TL)'!L19</f>
        <v>58.127965067867734</v>
      </c>
    </row>
    <row r="20" spans="1:7" s="64" customFormat="1" ht="15.75">
      <c r="A20" s="42" t="s">
        <v>77</v>
      </c>
      <c r="B20" s="33">
        <f>'SEKTÖR (U S D)'!D20</f>
        <v>13.897279979190454</v>
      </c>
      <c r="C20" s="33">
        <f>'SEKTÖR (TL)'!D20</f>
        <v>46.70547779342889</v>
      </c>
      <c r="D20" s="33">
        <f>'SEKTÖR (U S D)'!H20</f>
        <v>18.60915703305287</v>
      </c>
      <c r="E20" s="33">
        <f>'SEKTÖR (TL)'!H20</f>
        <v>29.3065268385728</v>
      </c>
      <c r="F20" s="33">
        <f>'SEKTÖR (U S D)'!L20</f>
        <v>17.978990717494504</v>
      </c>
      <c r="G20" s="33">
        <f>'SEKTÖR (TL)'!L20</f>
        <v>26.677468340264248</v>
      </c>
    </row>
    <row r="21" spans="1:7" ht="15" thickBot="1">
      <c r="A21" s="44" t="s">
        <v>9</v>
      </c>
      <c r="B21" s="34">
        <f>'SEKTÖR (U S D)'!D21</f>
        <v>13.897279979190454</v>
      </c>
      <c r="C21" s="34">
        <f>'SEKTÖR (TL)'!D21</f>
        <v>46.70547779342889</v>
      </c>
      <c r="D21" s="34">
        <f>'SEKTÖR (U S D)'!H21</f>
        <v>18.60915703305287</v>
      </c>
      <c r="E21" s="34">
        <f>'SEKTÖR (TL)'!H21</f>
        <v>29.3065268385728</v>
      </c>
      <c r="F21" s="34">
        <f>'SEKTÖR (U S D)'!L21</f>
        <v>17.978990717494504</v>
      </c>
      <c r="G21" s="34">
        <f>'SEKTÖR (TL)'!L21</f>
        <v>26.677468340264248</v>
      </c>
    </row>
    <row r="22" spans="1:7" ht="18" thickBot="1" thickTop="1">
      <c r="A22" s="51" t="s">
        <v>10</v>
      </c>
      <c r="B22" s="59">
        <f>'SEKTÖR (U S D)'!D22</f>
        <v>10.121192042469316</v>
      </c>
      <c r="C22" s="59">
        <f>'SEKTÖR (TL)'!D22</f>
        <v>41.84168486485421</v>
      </c>
      <c r="D22" s="59">
        <f>'SEKTÖR (U S D)'!H22</f>
        <v>22.27068259278579</v>
      </c>
      <c r="E22" s="59">
        <f>'SEKTÖR (TL)'!H22</f>
        <v>33.298285695165866</v>
      </c>
      <c r="F22" s="59">
        <f>'SEKTÖR (U S D)'!L22</f>
        <v>21.10516044858976</v>
      </c>
      <c r="G22" s="59">
        <f>'SEKTÖR (TL)'!L22</f>
        <v>30.03412756178097</v>
      </c>
    </row>
    <row r="23" spans="1:7" s="64" customFormat="1" ht="15.75">
      <c r="A23" s="42" t="s">
        <v>78</v>
      </c>
      <c r="B23" s="33">
        <f>'SEKTÖR (U S D)'!D23</f>
        <v>11.481713716288137</v>
      </c>
      <c r="C23" s="33">
        <f>'SEKTÖR (TL)'!D23</f>
        <v>43.59410583787806</v>
      </c>
      <c r="D23" s="33">
        <f>'SEKTÖR (U S D)'!H23</f>
        <v>25.249499077184918</v>
      </c>
      <c r="E23" s="33">
        <f>'SEKTÖR (TL)'!H23</f>
        <v>36.54576188774852</v>
      </c>
      <c r="F23" s="33">
        <f>'SEKTÖR (U S D)'!L23</f>
        <v>24.1720667073812</v>
      </c>
      <c r="G23" s="33">
        <f>'SEKTÖR (TL)'!L23</f>
        <v>33.32715387212558</v>
      </c>
    </row>
    <row r="24" spans="1:7" ht="14.25">
      <c r="A24" s="44" t="s">
        <v>11</v>
      </c>
      <c r="B24" s="34">
        <f>'SEKTÖR (U S D)'!D24</f>
        <v>12.287687716872052</v>
      </c>
      <c r="C24" s="34">
        <f>'SEKTÖR (TL)'!D24</f>
        <v>44.63224126013175</v>
      </c>
      <c r="D24" s="34">
        <f>'SEKTÖR (U S D)'!H24</f>
        <v>25.827790927206966</v>
      </c>
      <c r="E24" s="34">
        <f>'SEKTÖR (TL)'!H24</f>
        <v>37.176209928152076</v>
      </c>
      <c r="F24" s="34">
        <f>'SEKTÖR (U S D)'!L24</f>
        <v>24.74228669145436</v>
      </c>
      <c r="G24" s="34">
        <f>'SEKTÖR (TL)'!L24</f>
        <v>33.93941562771542</v>
      </c>
    </row>
    <row r="25" spans="1:7" ht="14.25">
      <c r="A25" s="44" t="s">
        <v>12</v>
      </c>
      <c r="B25" s="34">
        <f>'SEKTÖR (U S D)'!D25</f>
        <v>-2.387537328978215</v>
      </c>
      <c r="C25" s="34">
        <f>'SEKTÖR (TL)'!D25</f>
        <v>25.729806518310816</v>
      </c>
      <c r="D25" s="34">
        <f>'SEKTÖR (U S D)'!H25</f>
        <v>17.71004923767602</v>
      </c>
      <c r="E25" s="34">
        <f>'SEKTÖR (TL)'!H25</f>
        <v>28.326328435836757</v>
      </c>
      <c r="F25" s="34">
        <f>'SEKTÖR (U S D)'!L25</f>
        <v>16.509948461286232</v>
      </c>
      <c r="G25" s="34">
        <f>'SEKTÖR (TL)'!L25</f>
        <v>25.10011501006885</v>
      </c>
    </row>
    <row r="26" spans="1:7" ht="14.25">
      <c r="A26" s="44" t="s">
        <v>13</v>
      </c>
      <c r="B26" s="34">
        <f>'SEKTÖR (U S D)'!D26</f>
        <v>22.07744971068186</v>
      </c>
      <c r="C26" s="34">
        <f>'SEKTÖR (TL)'!D26</f>
        <v>57.24195161535904</v>
      </c>
      <c r="D26" s="34">
        <f>'SEKTÖR (U S D)'!H26</f>
        <v>29.916647715170907</v>
      </c>
      <c r="E26" s="34">
        <f>'SEKTÖR (TL)'!H26</f>
        <v>41.6338410522364</v>
      </c>
      <c r="F26" s="34">
        <f>'SEKTÖR (U S D)'!L26</f>
        <v>29.021640921194308</v>
      </c>
      <c r="G26" s="34">
        <f>'SEKTÖR (TL)'!L26</f>
        <v>38.534282532898025</v>
      </c>
    </row>
    <row r="27" spans="1:7" s="64" customFormat="1" ht="15.75">
      <c r="A27" s="42" t="s">
        <v>79</v>
      </c>
      <c r="B27" s="33">
        <f>'SEKTÖR (U S D)'!D27</f>
        <v>22.48505815319691</v>
      </c>
      <c r="C27" s="33">
        <f>'SEKTÖR (TL)'!D27</f>
        <v>57.76697197864369</v>
      </c>
      <c r="D27" s="33">
        <f>'SEKTÖR (U S D)'!H27</f>
        <v>35.86955066881111</v>
      </c>
      <c r="E27" s="33">
        <f>'SEKTÖR (TL)'!H27</f>
        <v>48.123636821780465</v>
      </c>
      <c r="F27" s="33">
        <f>'SEKTÖR (U S D)'!L27</f>
        <v>37.29156591707598</v>
      </c>
      <c r="G27" s="33">
        <f>'SEKTÖR (TL)'!L27</f>
        <v>47.413941152378094</v>
      </c>
    </row>
    <row r="28" spans="1:7" ht="14.25">
      <c r="A28" s="44" t="s">
        <v>14</v>
      </c>
      <c r="B28" s="34">
        <f>'SEKTÖR (U S D)'!D28</f>
        <v>22.48505815319691</v>
      </c>
      <c r="C28" s="34">
        <f>'SEKTÖR (TL)'!D28</f>
        <v>57.76697197864369</v>
      </c>
      <c r="D28" s="34">
        <f>'SEKTÖR (U S D)'!H28</f>
        <v>35.86955066881111</v>
      </c>
      <c r="E28" s="34">
        <f>'SEKTÖR (TL)'!H28</f>
        <v>48.123636821780465</v>
      </c>
      <c r="F28" s="34">
        <f>'SEKTÖR (U S D)'!L28</f>
        <v>37.29156591707598</v>
      </c>
      <c r="G28" s="34">
        <f>'SEKTÖR (TL)'!L28</f>
        <v>47.413941152378094</v>
      </c>
    </row>
    <row r="29" spans="1:7" s="64" customFormat="1" ht="15.75">
      <c r="A29" s="42" t="s">
        <v>80</v>
      </c>
      <c r="B29" s="33">
        <f>'SEKTÖR (U S D)'!D29</f>
        <v>7.861981616104487</v>
      </c>
      <c r="C29" s="33">
        <f>'SEKTÖR (TL)'!D29</f>
        <v>38.93170716304864</v>
      </c>
      <c r="D29" s="33">
        <f>'SEKTÖR (U S D)'!H29</f>
        <v>19.551467424679313</v>
      </c>
      <c r="E29" s="33">
        <f>'SEKTÖR (TL)'!H29</f>
        <v>30.333824283332113</v>
      </c>
      <c r="F29" s="33">
        <f>'SEKTÖR (U S D)'!L29</f>
        <v>17.984770236164106</v>
      </c>
      <c r="G29" s="33">
        <f>'SEKTÖR (TL)'!L29</f>
        <v>26.683673977291996</v>
      </c>
    </row>
    <row r="30" spans="1:7" ht="14.25">
      <c r="A30" s="44" t="s">
        <v>15</v>
      </c>
      <c r="B30" s="34">
        <f>'SEKTÖR (U S D)'!D30</f>
        <v>-2.385843423904921</v>
      </c>
      <c r="C30" s="34">
        <f>'SEKTÖR (TL)'!D30</f>
        <v>25.731988354024192</v>
      </c>
      <c r="D30" s="34">
        <f>'SEKTÖR (U S D)'!H30</f>
        <v>14.473719787501487</v>
      </c>
      <c r="E30" s="34">
        <f>'SEKTÖR (TL)'!H30</f>
        <v>24.798114161530442</v>
      </c>
      <c r="F30" s="34">
        <f>'SEKTÖR (U S D)'!L30</f>
        <v>13.490269402115777</v>
      </c>
      <c r="G30" s="34">
        <f>'SEKTÖR (TL)'!L30</f>
        <v>21.85779791539395</v>
      </c>
    </row>
    <row r="31" spans="1:7" ht="14.25">
      <c r="A31" s="44" t="s">
        <v>122</v>
      </c>
      <c r="B31" s="34">
        <f>'SEKTÖR (U S D)'!D31</f>
        <v>6.12152604212739</v>
      </c>
      <c r="C31" s="34">
        <f>'SEKTÖR (TL)'!D31</f>
        <v>36.68991204199574</v>
      </c>
      <c r="D31" s="34">
        <f>'SEKTÖR (U S D)'!H31</f>
        <v>18.679628193611364</v>
      </c>
      <c r="E31" s="34">
        <f>'SEKTÖR (TL)'!H31</f>
        <v>29.383353799003547</v>
      </c>
      <c r="F31" s="34">
        <f>'SEKTÖR (U S D)'!L31</f>
        <v>16.431403114460046</v>
      </c>
      <c r="G31" s="34">
        <f>'SEKTÖR (TL)'!L31</f>
        <v>25.015778590293277</v>
      </c>
    </row>
    <row r="32" spans="1:7" ht="14.25">
      <c r="A32" s="44" t="s">
        <v>123</v>
      </c>
      <c r="B32" s="34">
        <f>'SEKTÖR (U S D)'!D32</f>
        <v>17.806952942557512</v>
      </c>
      <c r="C32" s="34">
        <f>'SEKTÖR (TL)'!D32</f>
        <v>51.74133501681128</v>
      </c>
      <c r="D32" s="34">
        <f>'SEKTÖR (U S D)'!H32</f>
        <v>20.202909167143627</v>
      </c>
      <c r="E32" s="34">
        <f>'SEKTÖR (TL)'!H32</f>
        <v>31.044019611103085</v>
      </c>
      <c r="F32" s="34">
        <f>'SEKTÖR (U S D)'!L32</f>
        <v>5.787732684054917</v>
      </c>
      <c r="G32" s="34">
        <f>'SEKTÖR (TL)'!L32</f>
        <v>13.587360566270307</v>
      </c>
    </row>
    <row r="33" spans="1:7" ht="14.25">
      <c r="A33" s="44" t="s">
        <v>32</v>
      </c>
      <c r="B33" s="34">
        <f>'SEKTÖR (U S D)'!D33</f>
        <v>6.812351849573359</v>
      </c>
      <c r="C33" s="34">
        <f>'SEKTÖR (TL)'!D33</f>
        <v>37.57973074681386</v>
      </c>
      <c r="D33" s="34">
        <f>'SEKTÖR (U S D)'!H33</f>
        <v>11.978871580798849</v>
      </c>
      <c r="E33" s="34">
        <f>'SEKTÖR (TL)'!H33</f>
        <v>22.078255386138764</v>
      </c>
      <c r="F33" s="34">
        <f>'SEKTÖR (U S D)'!L33</f>
        <v>10.993179244116213</v>
      </c>
      <c r="G33" s="34">
        <f>'SEKTÖR (TL)'!L33</f>
        <v>19.176599699431677</v>
      </c>
    </row>
    <row r="34" spans="1:7" ht="14.25">
      <c r="A34" s="44" t="s">
        <v>31</v>
      </c>
      <c r="B34" s="34">
        <f>'SEKTÖR (U S D)'!D34</f>
        <v>25.89572263337945</v>
      </c>
      <c r="C34" s="34">
        <f>'SEKTÖR (TL)'!D34</f>
        <v>62.160080947090265</v>
      </c>
      <c r="D34" s="34">
        <f>'SEKTÖR (U S D)'!H34</f>
        <v>33.27666977819881</v>
      </c>
      <c r="E34" s="34">
        <f>'SEKTÖR (TL)'!H34</f>
        <v>45.296903786507706</v>
      </c>
      <c r="F34" s="34">
        <f>'SEKTÖR (U S D)'!L34</f>
        <v>30.446339115973785</v>
      </c>
      <c r="G34" s="34">
        <f>'SEKTÖR (TL)'!L34</f>
        <v>40.0640223566245</v>
      </c>
    </row>
    <row r="35" spans="1:7" ht="14.25">
      <c r="A35" s="44" t="s">
        <v>16</v>
      </c>
      <c r="B35" s="34">
        <f>'SEKTÖR (U S D)'!D35</f>
        <v>8.88159013609106</v>
      </c>
      <c r="C35" s="34">
        <f>'SEKTÖR (TL)'!D35</f>
        <v>40.24501468992031</v>
      </c>
      <c r="D35" s="34">
        <f>'SEKTÖR (U S D)'!H35</f>
        <v>24.14018039478005</v>
      </c>
      <c r="E35" s="34">
        <f>'SEKTÖR (TL)'!H35</f>
        <v>35.33639366047968</v>
      </c>
      <c r="F35" s="34">
        <f>'SEKTÖR (U S D)'!L35</f>
        <v>19.475009308202175</v>
      </c>
      <c r="G35" s="34">
        <f>'SEKTÖR (TL)'!L35</f>
        <v>28.2837869441809</v>
      </c>
    </row>
    <row r="36" spans="1:7" ht="14.25">
      <c r="A36" s="44" t="s">
        <v>146</v>
      </c>
      <c r="B36" s="34">
        <f>'SEKTÖR (U S D)'!D36</f>
        <v>12.741733889071469</v>
      </c>
      <c r="C36" s="34">
        <f>'SEKTÖR (TL)'!D36</f>
        <v>45.21707577632884</v>
      </c>
      <c r="D36" s="34">
        <f>'SEKTÖR (U S D)'!H36</f>
        <v>27.357773343399177</v>
      </c>
      <c r="E36" s="34">
        <f>'SEKTÖR (TL)'!H36</f>
        <v>38.84418158658626</v>
      </c>
      <c r="F36" s="34">
        <f>'SEKTÖR (U S D)'!L36</f>
        <v>28.854837044633282</v>
      </c>
      <c r="G36" s="34">
        <f>'SEKTÖR (TL)'!L36</f>
        <v>38.35518036679547</v>
      </c>
    </row>
    <row r="37" spans="1:7" ht="14.25">
      <c r="A37" s="44" t="s">
        <v>161</v>
      </c>
      <c r="B37" s="34">
        <f>'SEKTÖR (U S D)'!D37</f>
        <v>-5.147905365500328</v>
      </c>
      <c r="C37" s="34">
        <f>'SEKTÖR (TL)'!D37</f>
        <v>22.174312376943497</v>
      </c>
      <c r="D37" s="34">
        <f>'SEKTÖR (U S D)'!H37</f>
        <v>1.9907042334724363</v>
      </c>
      <c r="E37" s="34">
        <f>'SEKTÖR (TL)'!H37</f>
        <v>11.189254389316003</v>
      </c>
      <c r="F37" s="34">
        <f>'SEKTÖR (U S D)'!L37</f>
        <v>1.9274419341180955</v>
      </c>
      <c r="G37" s="34">
        <f>'SEKTÖR (TL)'!L37</f>
        <v>9.442454288589921</v>
      </c>
    </row>
    <row r="38" spans="1:7" ht="14.25">
      <c r="A38" s="90" t="s">
        <v>160</v>
      </c>
      <c r="B38" s="34">
        <f>'SEKTÖR (U S D)'!D38</f>
        <v>37.88689540620565</v>
      </c>
      <c r="C38" s="34">
        <f>'SEKTÖR (TL)'!D38</f>
        <v>77.60532012455293</v>
      </c>
      <c r="D38" s="34">
        <f>'SEKTÖR (U S D)'!H38</f>
        <v>27.276383313460457</v>
      </c>
      <c r="E38" s="34">
        <f>'SEKTÖR (TL)'!H38</f>
        <v>38.75545098303152</v>
      </c>
      <c r="F38" s="34">
        <f>'SEKTÖR (U S D)'!L38</f>
        <v>29.282042941301707</v>
      </c>
      <c r="G38" s="34">
        <f>'SEKTÖR (TL)'!L38</f>
        <v>38.813883743734635</v>
      </c>
    </row>
    <row r="39" spans="1:7" ht="15" thickBot="1">
      <c r="A39" s="44" t="s">
        <v>81</v>
      </c>
      <c r="B39" s="34">
        <f>'SEKTÖR (U S D)'!D39</f>
        <v>23.58806129621128</v>
      </c>
      <c r="C39" s="34">
        <f>'SEKTÖR (TL)'!D39</f>
        <v>59.18769601290632</v>
      </c>
      <c r="D39" s="34">
        <f>'SEKTÖR (U S D)'!H39</f>
        <v>22.7540922925191</v>
      </c>
      <c r="E39" s="34">
        <f>'SEKTÖR (TL)'!H39</f>
        <v>33.82529415620038</v>
      </c>
      <c r="F39" s="34">
        <f>'SEKTÖR (U S D)'!L39</f>
        <v>18.482734908467442</v>
      </c>
      <c r="G39" s="34">
        <f>'SEKTÖR (TL)'!L39</f>
        <v>27.218353106403427</v>
      </c>
    </row>
    <row r="40" spans="1:7" ht="18" thickBot="1" thickTop="1">
      <c r="A40" s="51" t="s">
        <v>17</v>
      </c>
      <c r="B40" s="59">
        <f>'SEKTÖR (U S D)'!D40</f>
        <v>-6.453470266586506</v>
      </c>
      <c r="C40" s="59">
        <f>'SEKTÖR (TL)'!D40</f>
        <v>20.492678516686468</v>
      </c>
      <c r="D40" s="59">
        <f>'SEKTÖR (U S D)'!H40</f>
        <v>5.013675722194718</v>
      </c>
      <c r="E40" s="59">
        <f>'SEKTÖR (TL)'!H40</f>
        <v>14.484867929759412</v>
      </c>
      <c r="F40" s="59">
        <f>'SEKTÖR (U S D)'!L40</f>
        <v>6.251022659986619</v>
      </c>
      <c r="G40" s="59">
        <f>'SEKTÖR (TL)'!L40</f>
        <v>14.084808466964615</v>
      </c>
    </row>
    <row r="41" spans="1:7" ht="14.25">
      <c r="A41" s="44" t="s">
        <v>84</v>
      </c>
      <c r="B41" s="34">
        <f>'SEKTÖR (U S D)'!D41</f>
        <v>-6.453470266586506</v>
      </c>
      <c r="C41" s="34">
        <f>'SEKTÖR (TL)'!D41</f>
        <v>20.492678516686468</v>
      </c>
      <c r="D41" s="34">
        <f>'SEKTÖR (U S D)'!H41</f>
        <v>5.013675722194718</v>
      </c>
      <c r="E41" s="34">
        <f>'SEKTÖR (TL)'!H41</f>
        <v>14.484867929759412</v>
      </c>
      <c r="F41" s="34">
        <f>'SEKTÖR (U S D)'!L41</f>
        <v>6.251022659986619</v>
      </c>
      <c r="G41" s="34">
        <f>'SEKTÖR (TL)'!L41</f>
        <v>14.084808466964615</v>
      </c>
    </row>
    <row r="42" spans="1:7" ht="14.25">
      <c r="A42" s="134" t="s">
        <v>127</v>
      </c>
      <c r="B42" s="154"/>
      <c r="C42" s="154"/>
      <c r="D42" s="145">
        <f>'SEKTÖR (U S D)'!H42</f>
        <v>-53.29596348789147</v>
      </c>
      <c r="E42" s="145">
        <f>'SEKTÖR (TL)'!H42</f>
        <v>-49.08372252371952</v>
      </c>
      <c r="F42" s="145">
        <f>'SEKTÖR (U S D)'!L42</f>
        <v>-44.8907316313808</v>
      </c>
      <c r="G42" s="145">
        <f>'SEKTÖR (TL)'!L42</f>
        <v>-40.82757822757257</v>
      </c>
    </row>
    <row r="43" spans="1:7" s="39" customFormat="1" ht="18.75" thickBot="1">
      <c r="A43" s="46" t="s">
        <v>18</v>
      </c>
      <c r="B43" s="48">
        <f>'SEKTÖR (U S D)'!D43</f>
        <v>10.64320252446493</v>
      </c>
      <c r="C43" s="48">
        <f>'SEKTÖR (TL)'!D43</f>
        <v>42.51406086179051</v>
      </c>
      <c r="D43" s="48">
        <f>'SEKTÖR (U S D)'!H43</f>
        <v>20.17874230816849</v>
      </c>
      <c r="E43" s="48">
        <f>'SEKTÖR (TL)'!H43</f>
        <v>31.017673141093166</v>
      </c>
      <c r="F43" s="48">
        <f>'SEKTÖR (U S D)'!L43</f>
        <v>18.765140588848112</v>
      </c>
      <c r="G43" s="48">
        <f>'SEKTÖR (TL)'!L43</f>
        <v>27.52158028624257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162</v>
      </c>
    </row>
    <row r="5" ht="13.5" thickBot="1"/>
    <row r="6" spans="1:13" ht="24" thickBot="1" thickTop="1">
      <c r="A6" s="179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4" customHeight="1" thickBot="1" thickTop="1">
      <c r="A7" s="6"/>
      <c r="B7" s="166" t="s">
        <v>0</v>
      </c>
      <c r="C7" s="167"/>
      <c r="D7" s="167"/>
      <c r="E7" s="169"/>
      <c r="F7" s="166" t="s">
        <v>163</v>
      </c>
      <c r="G7" s="167"/>
      <c r="H7" s="167"/>
      <c r="I7" s="168"/>
      <c r="J7" s="166" t="s">
        <v>116</v>
      </c>
      <c r="K7" s="167"/>
      <c r="L7" s="167"/>
      <c r="M7" s="169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71051.837</v>
      </c>
      <c r="C9" s="12">
        <v>80710.111</v>
      </c>
      <c r="D9" s="50">
        <f aca="true" t="shared" si="0" ref="D9:D22">(C9-B9)/B9*100</f>
        <v>13.593278383499086</v>
      </c>
      <c r="E9" s="9">
        <f aca="true" t="shared" si="1" ref="E9:E22">C9/C$22*100</f>
        <v>0.6795376349981346</v>
      </c>
      <c r="F9" s="107">
        <v>830821.7660000001</v>
      </c>
      <c r="G9" s="107">
        <v>872645.3150000002</v>
      </c>
      <c r="H9" s="108">
        <f aca="true" t="shared" si="2" ref="H9:H22">(G9-F9)/F9*100</f>
        <v>5.03399774916346</v>
      </c>
      <c r="I9" s="9">
        <f aca="true" t="shared" si="3" ref="I9:I22">G9/G$22*100</f>
        <v>0.7885460067032994</v>
      </c>
      <c r="J9" s="109">
        <v>969626.403</v>
      </c>
      <c r="K9" s="110">
        <v>1042974.2020000002</v>
      </c>
      <c r="L9" s="10">
        <f aca="true" t="shared" si="4" ref="L9:L22">(K9-J9)/J9*100</f>
        <v>7.564542258035037</v>
      </c>
      <c r="M9" s="11">
        <f aca="true" t="shared" si="5" ref="M9:M22">K9/K$22*100</f>
        <v>0.7953118247754503</v>
      </c>
    </row>
    <row r="10" spans="1:13" ht="22.5" customHeight="1">
      <c r="A10" s="8" t="s">
        <v>33</v>
      </c>
      <c r="B10" s="106">
        <v>857053.19</v>
      </c>
      <c r="C10" s="12">
        <v>1066155.96</v>
      </c>
      <c r="D10" s="50">
        <f t="shared" si="0"/>
        <v>24.397875469082617</v>
      </c>
      <c r="E10" s="9">
        <f t="shared" si="1"/>
        <v>8.976484985847259</v>
      </c>
      <c r="F10" s="107">
        <v>6643867.353</v>
      </c>
      <c r="G10" s="107">
        <v>10341206.554000001</v>
      </c>
      <c r="H10" s="108">
        <f t="shared" si="2"/>
        <v>55.65040667662471</v>
      </c>
      <c r="I10" s="9">
        <f t="shared" si="3"/>
        <v>9.34459509778115</v>
      </c>
      <c r="J10" s="109">
        <v>7732780.411</v>
      </c>
      <c r="K10" s="110">
        <v>12373451.847000001</v>
      </c>
      <c r="L10" s="10">
        <f t="shared" si="4"/>
        <v>60.0129732042898</v>
      </c>
      <c r="M10" s="11">
        <f t="shared" si="5"/>
        <v>9.435278982297142</v>
      </c>
    </row>
    <row r="11" spans="1:13" ht="22.5" customHeight="1">
      <c r="A11" s="8" t="s">
        <v>35</v>
      </c>
      <c r="B11" s="106">
        <v>299017</v>
      </c>
      <c r="C11" s="12">
        <v>286763.295</v>
      </c>
      <c r="D11" s="50">
        <f t="shared" si="0"/>
        <v>-4.097996100556161</v>
      </c>
      <c r="E11" s="9">
        <f t="shared" si="1"/>
        <v>2.414399495604366</v>
      </c>
      <c r="F11" s="107">
        <v>2791018.7399999993</v>
      </c>
      <c r="G11" s="107">
        <v>2744894.72</v>
      </c>
      <c r="H11" s="108">
        <f t="shared" si="2"/>
        <v>-1.6525872556484196</v>
      </c>
      <c r="I11" s="9">
        <f t="shared" si="3"/>
        <v>2.4803614172580195</v>
      </c>
      <c r="J11" s="109">
        <v>3502171.7089999993</v>
      </c>
      <c r="K11" s="110">
        <v>3308953.3430000003</v>
      </c>
      <c r="L11" s="10">
        <f t="shared" si="4"/>
        <v>-5.51710144603875</v>
      </c>
      <c r="M11" s="11">
        <f t="shared" si="5"/>
        <v>2.523216505520197</v>
      </c>
    </row>
    <row r="12" spans="1:13" ht="22.5" customHeight="1">
      <c r="A12" s="8" t="s">
        <v>129</v>
      </c>
      <c r="B12" s="106">
        <v>157685.252</v>
      </c>
      <c r="C12" s="12">
        <v>152816.661</v>
      </c>
      <c r="D12" s="50">
        <f t="shared" si="0"/>
        <v>-3.0875373176941205</v>
      </c>
      <c r="E12" s="9">
        <f t="shared" si="1"/>
        <v>1.286637710165603</v>
      </c>
      <c r="F12" s="107">
        <v>1152128.661</v>
      </c>
      <c r="G12" s="107">
        <v>1447740.777</v>
      </c>
      <c r="H12" s="108">
        <f t="shared" si="2"/>
        <v>25.65790835751112</v>
      </c>
      <c r="I12" s="9">
        <f t="shared" si="3"/>
        <v>1.3082178851150787</v>
      </c>
      <c r="J12" s="109">
        <v>1345497.571</v>
      </c>
      <c r="K12" s="110">
        <v>1726479.8390000002</v>
      </c>
      <c r="L12" s="10">
        <f t="shared" si="4"/>
        <v>28.315344167945746</v>
      </c>
      <c r="M12" s="11">
        <f t="shared" si="5"/>
        <v>1.3165137052863705</v>
      </c>
    </row>
    <row r="13" spans="1:13" ht="22.5" customHeight="1">
      <c r="A13" s="54" t="s">
        <v>36</v>
      </c>
      <c r="B13" s="106">
        <v>130171.944</v>
      </c>
      <c r="C13" s="12">
        <v>80262.723</v>
      </c>
      <c r="D13" s="50">
        <f t="shared" si="0"/>
        <v>-38.34099688946798</v>
      </c>
      <c r="E13" s="9">
        <f t="shared" si="1"/>
        <v>0.675770858076634</v>
      </c>
      <c r="F13" s="107">
        <v>1021194.011</v>
      </c>
      <c r="G13" s="107">
        <v>855519.273</v>
      </c>
      <c r="H13" s="108">
        <f t="shared" si="2"/>
        <v>-16.22363000716815</v>
      </c>
      <c r="I13" s="9">
        <f t="shared" si="3"/>
        <v>0.7730704500279816</v>
      </c>
      <c r="J13" s="109">
        <v>1194982.929</v>
      </c>
      <c r="K13" s="110">
        <v>1060289.661</v>
      </c>
      <c r="L13" s="10">
        <f t="shared" si="4"/>
        <v>-11.271564198219599</v>
      </c>
      <c r="M13" s="11">
        <f t="shared" si="5"/>
        <v>0.8085155926804539</v>
      </c>
    </row>
    <row r="14" spans="1:13" ht="22.5" customHeight="1">
      <c r="A14" s="8" t="s">
        <v>37</v>
      </c>
      <c r="B14" s="106">
        <v>939583.183</v>
      </c>
      <c r="C14" s="12">
        <v>1003090.179</v>
      </c>
      <c r="D14" s="50">
        <f t="shared" si="0"/>
        <v>6.759060522691374</v>
      </c>
      <c r="E14" s="9">
        <f t="shared" si="1"/>
        <v>8.445503537066323</v>
      </c>
      <c r="F14" s="107">
        <v>6874526.675</v>
      </c>
      <c r="G14" s="107">
        <v>9485769.726</v>
      </c>
      <c r="H14" s="108">
        <f t="shared" si="2"/>
        <v>37.98433222313447</v>
      </c>
      <c r="I14" s="9">
        <f t="shared" si="3"/>
        <v>8.57159914729428</v>
      </c>
      <c r="J14" s="109">
        <v>8114179.079</v>
      </c>
      <c r="K14" s="110">
        <v>11272696.623</v>
      </c>
      <c r="L14" s="10">
        <f t="shared" si="4"/>
        <v>38.92590381908676</v>
      </c>
      <c r="M14" s="11">
        <f t="shared" si="5"/>
        <v>8.59590669087152</v>
      </c>
    </row>
    <row r="15" spans="1:13" ht="22.5" customHeight="1">
      <c r="A15" s="8" t="s">
        <v>38</v>
      </c>
      <c r="B15" s="106">
        <v>512304.497</v>
      </c>
      <c r="C15" s="12">
        <v>667635.149</v>
      </c>
      <c r="D15" s="50">
        <f t="shared" si="0"/>
        <v>30.31998604533038</v>
      </c>
      <c r="E15" s="9">
        <f t="shared" si="1"/>
        <v>5.621144669136773</v>
      </c>
      <c r="F15" s="107">
        <v>4072569.334</v>
      </c>
      <c r="G15" s="107">
        <v>5785038.977000001</v>
      </c>
      <c r="H15" s="108">
        <f t="shared" si="2"/>
        <v>42.048876337190464</v>
      </c>
      <c r="I15" s="9">
        <f t="shared" si="3"/>
        <v>5.2275183347959535</v>
      </c>
      <c r="J15" s="109">
        <v>4780379.614</v>
      </c>
      <c r="K15" s="110">
        <v>6844488.105</v>
      </c>
      <c r="L15" s="10">
        <f t="shared" si="4"/>
        <v>43.178756870165174</v>
      </c>
      <c r="M15" s="11">
        <f t="shared" si="5"/>
        <v>5.219210900905306</v>
      </c>
    </row>
    <row r="16" spans="1:13" ht="22.5" customHeight="1">
      <c r="A16" s="8" t="s">
        <v>39</v>
      </c>
      <c r="B16" s="106">
        <v>463942.213</v>
      </c>
      <c r="C16" s="12">
        <v>560266.275</v>
      </c>
      <c r="D16" s="50">
        <f t="shared" si="0"/>
        <v>20.76208185005145</v>
      </c>
      <c r="E16" s="9">
        <f t="shared" si="1"/>
        <v>4.7171539571134335</v>
      </c>
      <c r="F16" s="107">
        <v>3599286.989</v>
      </c>
      <c r="G16" s="107">
        <v>4858914.6729999995</v>
      </c>
      <c r="H16" s="108">
        <f t="shared" si="2"/>
        <v>34.996589264752274</v>
      </c>
      <c r="I16" s="9">
        <f t="shared" si="3"/>
        <v>4.390647261202814</v>
      </c>
      <c r="J16" s="109">
        <v>4407382.91</v>
      </c>
      <c r="K16" s="110">
        <v>5696465.125999999</v>
      </c>
      <c r="L16" s="10">
        <f t="shared" si="4"/>
        <v>29.248246461072725</v>
      </c>
      <c r="M16" s="11">
        <f t="shared" si="5"/>
        <v>4.3437949523978485</v>
      </c>
    </row>
    <row r="17" spans="1:13" ht="22.5" customHeight="1">
      <c r="A17" s="8" t="s">
        <v>40</v>
      </c>
      <c r="B17" s="106">
        <v>3032708.887</v>
      </c>
      <c r="C17" s="12">
        <v>3483151.81</v>
      </c>
      <c r="D17" s="50">
        <f t="shared" si="0"/>
        <v>14.852824315939689</v>
      </c>
      <c r="E17" s="9">
        <f t="shared" si="1"/>
        <v>29.32634726901654</v>
      </c>
      <c r="F17" s="107">
        <v>27492493.126000002</v>
      </c>
      <c r="G17" s="107">
        <v>31181698.414</v>
      </c>
      <c r="H17" s="108">
        <f t="shared" si="2"/>
        <v>13.418955025621413</v>
      </c>
      <c r="I17" s="9">
        <f t="shared" si="3"/>
        <v>28.176629546892485</v>
      </c>
      <c r="J17" s="109">
        <v>33013685.617</v>
      </c>
      <c r="K17" s="110">
        <v>36821618.775</v>
      </c>
      <c r="L17" s="10">
        <f t="shared" si="4"/>
        <v>11.53440788822182</v>
      </c>
      <c r="M17" s="11">
        <f t="shared" si="5"/>
        <v>28.078037561212106</v>
      </c>
    </row>
    <row r="18" spans="1:13" ht="22.5" customHeight="1">
      <c r="A18" s="8" t="s">
        <v>41</v>
      </c>
      <c r="B18" s="106">
        <v>1549727.11</v>
      </c>
      <c r="C18" s="12">
        <v>1547205.216</v>
      </c>
      <c r="D18" s="50">
        <f t="shared" si="0"/>
        <v>-0.16273148890065472</v>
      </c>
      <c r="E18" s="9">
        <f t="shared" si="1"/>
        <v>13.02667237488272</v>
      </c>
      <c r="F18" s="107">
        <v>13331189.487</v>
      </c>
      <c r="G18" s="107">
        <v>15589057.185</v>
      </c>
      <c r="H18" s="108">
        <f t="shared" si="2"/>
        <v>16.936730966143536</v>
      </c>
      <c r="I18" s="9">
        <f t="shared" si="3"/>
        <v>14.086695453697734</v>
      </c>
      <c r="J18" s="109">
        <v>15937723.544</v>
      </c>
      <c r="K18" s="110">
        <v>18478988.389</v>
      </c>
      <c r="L18" s="10">
        <f t="shared" si="4"/>
        <v>15.944967535571896</v>
      </c>
      <c r="M18" s="11">
        <f t="shared" si="5"/>
        <v>14.091008145242641</v>
      </c>
    </row>
    <row r="19" spans="1:13" ht="22.5" customHeight="1">
      <c r="A19" s="13" t="s">
        <v>42</v>
      </c>
      <c r="B19" s="106">
        <v>175703.978</v>
      </c>
      <c r="C19" s="12">
        <v>181271.146</v>
      </c>
      <c r="D19" s="50">
        <f t="shared" si="0"/>
        <v>3.1684928613283905</v>
      </c>
      <c r="E19" s="9">
        <f t="shared" si="1"/>
        <v>1.5262098431043114</v>
      </c>
      <c r="F19" s="107">
        <v>1065051.2430000002</v>
      </c>
      <c r="G19" s="107">
        <v>1213435.418</v>
      </c>
      <c r="H19" s="108">
        <f t="shared" si="2"/>
        <v>13.932116034345569</v>
      </c>
      <c r="I19" s="9">
        <f t="shared" si="3"/>
        <v>1.0964931992515754</v>
      </c>
      <c r="J19" s="109">
        <v>1314460.398</v>
      </c>
      <c r="K19" s="110">
        <v>1503292.5240000002</v>
      </c>
      <c r="L19" s="10">
        <f t="shared" si="4"/>
        <v>14.365752386858913</v>
      </c>
      <c r="M19" s="11">
        <f t="shared" si="5"/>
        <v>1.1463239628948485</v>
      </c>
    </row>
    <row r="20" spans="1:13" ht="22.5" customHeight="1">
      <c r="A20" s="8" t="s">
        <v>43</v>
      </c>
      <c r="B20" s="106">
        <v>785584.631</v>
      </c>
      <c r="C20" s="12">
        <v>896238.907</v>
      </c>
      <c r="D20" s="50">
        <f t="shared" si="0"/>
        <v>14.08559582678495</v>
      </c>
      <c r="E20" s="9">
        <f t="shared" si="1"/>
        <v>7.545870767741765</v>
      </c>
      <c r="F20" s="107">
        <v>6915879.215000001</v>
      </c>
      <c r="G20" s="107">
        <v>8464638.516999999</v>
      </c>
      <c r="H20" s="108">
        <f t="shared" si="2"/>
        <v>22.394250302128768</v>
      </c>
      <c r="I20" s="9">
        <f t="shared" si="3"/>
        <v>7.64887725406202</v>
      </c>
      <c r="J20" s="109">
        <v>8269648.579000001</v>
      </c>
      <c r="K20" s="110">
        <v>10105526.251999998</v>
      </c>
      <c r="L20" s="10">
        <f t="shared" si="4"/>
        <v>22.20018971135046</v>
      </c>
      <c r="M20" s="11">
        <f t="shared" si="5"/>
        <v>7.705890048270181</v>
      </c>
    </row>
    <row r="21" spans="1:13" ht="22.5" customHeight="1" thickBot="1">
      <c r="A21" s="111" t="s">
        <v>44</v>
      </c>
      <c r="B21" s="112">
        <v>1760160.852</v>
      </c>
      <c r="C21" s="113">
        <v>1871642.43</v>
      </c>
      <c r="D21" s="114">
        <f t="shared" si="0"/>
        <v>6.333601720168241</v>
      </c>
      <c r="E21" s="115">
        <f t="shared" si="1"/>
        <v>15.75826689724614</v>
      </c>
      <c r="F21" s="116">
        <v>15358421.648</v>
      </c>
      <c r="G21" s="117">
        <v>17824551.628</v>
      </c>
      <c r="H21" s="118">
        <f t="shared" si="2"/>
        <v>16.057183716668845</v>
      </c>
      <c r="I21" s="115">
        <f t="shared" si="3"/>
        <v>16.10674894591761</v>
      </c>
      <c r="J21" s="119">
        <v>18432682.683</v>
      </c>
      <c r="K21" s="120">
        <v>20905061.364</v>
      </c>
      <c r="L21" s="121">
        <f t="shared" si="4"/>
        <v>13.413016018987916</v>
      </c>
      <c r="M21" s="122">
        <f t="shared" si="5"/>
        <v>15.940991127645935</v>
      </c>
    </row>
    <row r="22" spans="1:13" ht="24" customHeight="1" thickBot="1">
      <c r="A22" s="123" t="s">
        <v>19</v>
      </c>
      <c r="B22" s="124">
        <v>10734694.574000001</v>
      </c>
      <c r="C22" s="125">
        <v>11877209.862</v>
      </c>
      <c r="D22" s="126">
        <f t="shared" si="0"/>
        <v>10.64320256271875</v>
      </c>
      <c r="E22" s="127">
        <f t="shared" si="1"/>
        <v>100</v>
      </c>
      <c r="F22" s="128">
        <v>91148448.248</v>
      </c>
      <c r="G22" s="129">
        <v>110665111.177</v>
      </c>
      <c r="H22" s="126">
        <f t="shared" si="2"/>
        <v>21.411953032813418</v>
      </c>
      <c r="I22" s="127">
        <f t="shared" si="3"/>
        <v>100</v>
      </c>
      <c r="J22" s="124">
        <v>109015201.447</v>
      </c>
      <c r="K22" s="130">
        <v>131140286.05</v>
      </c>
      <c r="L22" s="131">
        <f t="shared" si="4"/>
        <v>20.29541229968425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2"/>
      <c r="I27" s="182"/>
      <c r="N27" t="s">
        <v>74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2" width="13.421875" style="0" customWidth="1"/>
    <col min="13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996424.092</v>
      </c>
      <c r="D5" s="30">
        <v>1094204.391</v>
      </c>
      <c r="E5" s="30">
        <v>1253261.407</v>
      </c>
      <c r="F5" s="30">
        <v>1244401.047</v>
      </c>
      <c r="G5" s="30">
        <v>1120131.933</v>
      </c>
      <c r="H5" s="30">
        <v>1187436.227</v>
      </c>
      <c r="I5" s="30">
        <v>1265983.987</v>
      </c>
      <c r="J5" s="30">
        <v>1187378.017</v>
      </c>
      <c r="K5" s="30">
        <v>1084759.014</v>
      </c>
      <c r="L5" s="30">
        <v>1201748.467</v>
      </c>
      <c r="M5" s="30"/>
      <c r="N5" s="30"/>
      <c r="O5" s="30">
        <v>11635728.582</v>
      </c>
      <c r="P5" s="68">
        <f aca="true" t="shared" si="0" ref="P5:P24">O5/O$26*100</f>
        <v>10.514360358720081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522202.99</v>
      </c>
      <c r="E6" s="30">
        <v>636937.922</v>
      </c>
      <c r="F6" s="30">
        <v>619668.747</v>
      </c>
      <c r="G6" s="30">
        <v>640226.333</v>
      </c>
      <c r="H6" s="30">
        <v>664216.664</v>
      </c>
      <c r="I6" s="30">
        <v>651273.422</v>
      </c>
      <c r="J6" s="30">
        <v>692202.438</v>
      </c>
      <c r="K6" s="30">
        <v>747240.682</v>
      </c>
      <c r="L6" s="30">
        <v>803235.459</v>
      </c>
      <c r="M6" s="30"/>
      <c r="N6" s="30"/>
      <c r="O6" s="30">
        <v>6575831.8</v>
      </c>
      <c r="P6" s="68">
        <f t="shared" si="0"/>
        <v>5.942100205954333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639261.929</v>
      </c>
      <c r="F7" s="30">
        <v>646432.194</v>
      </c>
      <c r="G7" s="30">
        <v>611714.968</v>
      </c>
      <c r="H7" s="30">
        <v>666200.497</v>
      </c>
      <c r="I7" s="30">
        <v>738186.288</v>
      </c>
      <c r="J7" s="30">
        <v>651907.325</v>
      </c>
      <c r="K7" s="30">
        <v>621098.869</v>
      </c>
      <c r="L7" s="30">
        <v>729091.713</v>
      </c>
      <c r="M7" s="30"/>
      <c r="N7" s="30"/>
      <c r="O7" s="30">
        <v>6476137.528000001</v>
      </c>
      <c r="P7" s="68">
        <f t="shared" si="0"/>
        <v>5.85201375420177</v>
      </c>
    </row>
    <row r="8" spans="1:16" ht="12.75">
      <c r="A8" s="67" t="s">
        <v>90</v>
      </c>
      <c r="B8" s="29" t="s">
        <v>62</v>
      </c>
      <c r="C8" s="30">
        <v>685517.997</v>
      </c>
      <c r="D8" s="30">
        <v>648560.115</v>
      </c>
      <c r="E8" s="30">
        <v>820861.982</v>
      </c>
      <c r="F8" s="30">
        <v>803154.585</v>
      </c>
      <c r="G8" s="30">
        <v>716112.121</v>
      </c>
      <c r="H8" s="30">
        <v>744469.374</v>
      </c>
      <c r="I8" s="30">
        <v>718125.182</v>
      </c>
      <c r="J8" s="30">
        <v>443581.333</v>
      </c>
      <c r="K8" s="30">
        <v>592364.518</v>
      </c>
      <c r="L8" s="30">
        <v>636279.64</v>
      </c>
      <c r="M8" s="30"/>
      <c r="N8" s="30"/>
      <c r="O8" s="30">
        <v>6809026.846999999</v>
      </c>
      <c r="P8" s="68">
        <f t="shared" si="0"/>
        <v>6.152821583713147</v>
      </c>
    </row>
    <row r="9" spans="1:16" ht="12.75">
      <c r="A9" s="67" t="s">
        <v>91</v>
      </c>
      <c r="B9" s="29" t="s">
        <v>63</v>
      </c>
      <c r="C9" s="30">
        <v>529782.845</v>
      </c>
      <c r="D9" s="30">
        <v>525213.123</v>
      </c>
      <c r="E9" s="30">
        <v>616214.013</v>
      </c>
      <c r="F9" s="30">
        <v>641571.231</v>
      </c>
      <c r="G9" s="30">
        <v>616576.318</v>
      </c>
      <c r="H9" s="30">
        <v>584589.113</v>
      </c>
      <c r="I9" s="30">
        <v>607779.886</v>
      </c>
      <c r="J9" s="30">
        <v>530266.414</v>
      </c>
      <c r="K9" s="30">
        <v>562599.237</v>
      </c>
      <c r="L9" s="30">
        <v>602808.296</v>
      </c>
      <c r="M9" s="30"/>
      <c r="N9" s="30"/>
      <c r="O9" s="30">
        <v>5817400.476</v>
      </c>
      <c r="P9" s="68">
        <f t="shared" si="0"/>
        <v>5.256761063529397</v>
      </c>
    </row>
    <row r="10" spans="1:16" ht="12.75">
      <c r="A10" s="67" t="s">
        <v>92</v>
      </c>
      <c r="B10" s="29" t="s">
        <v>140</v>
      </c>
      <c r="C10" s="30">
        <v>430464.378</v>
      </c>
      <c r="D10" s="30">
        <v>484000.197</v>
      </c>
      <c r="E10" s="30">
        <v>516379.538</v>
      </c>
      <c r="F10" s="30">
        <v>500420.37</v>
      </c>
      <c r="G10" s="30">
        <v>469370.56</v>
      </c>
      <c r="H10" s="30">
        <v>483193.62</v>
      </c>
      <c r="I10" s="30">
        <v>450582.976</v>
      </c>
      <c r="J10" s="30">
        <v>505622.153</v>
      </c>
      <c r="K10" s="30">
        <v>454320.877</v>
      </c>
      <c r="L10" s="30">
        <v>601157.816</v>
      </c>
      <c r="M10" s="30"/>
      <c r="N10" s="30"/>
      <c r="O10" s="30">
        <v>4895512.485</v>
      </c>
      <c r="P10" s="68">
        <f t="shared" si="0"/>
        <v>4.423718037521962</v>
      </c>
    </row>
    <row r="11" spans="1:16" ht="12.75">
      <c r="A11" s="67" t="s">
        <v>93</v>
      </c>
      <c r="B11" s="29" t="s">
        <v>150</v>
      </c>
      <c r="C11" s="30">
        <v>308490.433</v>
      </c>
      <c r="D11" s="30">
        <v>365765.745</v>
      </c>
      <c r="E11" s="30">
        <v>423427.811</v>
      </c>
      <c r="F11" s="30">
        <v>407563.563</v>
      </c>
      <c r="G11" s="30">
        <v>367190.299</v>
      </c>
      <c r="H11" s="30">
        <v>321345.658</v>
      </c>
      <c r="I11" s="30">
        <v>382540.735</v>
      </c>
      <c r="J11" s="30">
        <v>335076.987</v>
      </c>
      <c r="K11" s="30">
        <v>352958.666</v>
      </c>
      <c r="L11" s="30">
        <v>383977.932</v>
      </c>
      <c r="M11" s="30"/>
      <c r="N11" s="30"/>
      <c r="O11" s="30">
        <v>3648337.8290000004</v>
      </c>
      <c r="P11" s="68">
        <f t="shared" si="0"/>
        <v>3.296737146636245</v>
      </c>
    </row>
    <row r="12" spans="1:16" ht="12.75">
      <c r="A12" s="67" t="s">
        <v>94</v>
      </c>
      <c r="B12" s="29" t="s">
        <v>64</v>
      </c>
      <c r="C12" s="30">
        <v>291805.41</v>
      </c>
      <c r="D12" s="30">
        <v>338752.773</v>
      </c>
      <c r="E12" s="30">
        <v>375927.638</v>
      </c>
      <c r="F12" s="30">
        <v>359583.956</v>
      </c>
      <c r="G12" s="30">
        <v>345069.416</v>
      </c>
      <c r="H12" s="30">
        <v>378144.113</v>
      </c>
      <c r="I12" s="30">
        <v>338075.564</v>
      </c>
      <c r="J12" s="30">
        <v>323863.814</v>
      </c>
      <c r="K12" s="30">
        <v>305213.265</v>
      </c>
      <c r="L12" s="30">
        <v>346565.258</v>
      </c>
      <c r="M12" s="30"/>
      <c r="N12" s="30"/>
      <c r="O12" s="30">
        <v>3403001.2070000004</v>
      </c>
      <c r="P12" s="68">
        <f t="shared" si="0"/>
        <v>3.0750443119572406</v>
      </c>
    </row>
    <row r="13" spans="1:16" ht="12.75">
      <c r="A13" s="67" t="s">
        <v>95</v>
      </c>
      <c r="B13" s="29" t="s">
        <v>151</v>
      </c>
      <c r="C13" s="30">
        <v>286233.649</v>
      </c>
      <c r="D13" s="30">
        <v>329953.158</v>
      </c>
      <c r="E13" s="30">
        <v>235861.426</v>
      </c>
      <c r="F13" s="30">
        <v>288194.065</v>
      </c>
      <c r="G13" s="30">
        <v>259683.275</v>
      </c>
      <c r="H13" s="30">
        <v>315685</v>
      </c>
      <c r="I13" s="30">
        <v>310226.401</v>
      </c>
      <c r="J13" s="30">
        <v>301986.327</v>
      </c>
      <c r="K13" s="30">
        <v>256408.789</v>
      </c>
      <c r="L13" s="30">
        <v>346265.984</v>
      </c>
      <c r="M13" s="30"/>
      <c r="N13" s="30"/>
      <c r="O13" s="30">
        <v>2930498.074</v>
      </c>
      <c r="P13" s="68">
        <f t="shared" si="0"/>
        <v>2.6480776483766166</v>
      </c>
    </row>
    <row r="14" spans="1:16" ht="12.75">
      <c r="A14" s="67" t="s">
        <v>96</v>
      </c>
      <c r="B14" s="29" t="s">
        <v>142</v>
      </c>
      <c r="C14" s="30">
        <v>207679.289</v>
      </c>
      <c r="D14" s="30">
        <v>99154.434</v>
      </c>
      <c r="E14" s="30">
        <v>179274.364</v>
      </c>
      <c r="F14" s="30">
        <v>231424.402</v>
      </c>
      <c r="G14" s="30">
        <v>274906.958</v>
      </c>
      <c r="H14" s="30">
        <v>227288.434</v>
      </c>
      <c r="I14" s="30">
        <v>328686.841</v>
      </c>
      <c r="J14" s="30">
        <v>226066.396</v>
      </c>
      <c r="K14" s="30">
        <v>261394.093</v>
      </c>
      <c r="L14" s="30">
        <v>329662.186</v>
      </c>
      <c r="M14" s="30"/>
      <c r="N14" s="30"/>
      <c r="O14" s="30">
        <v>2365537.397</v>
      </c>
      <c r="P14" s="68">
        <f t="shared" si="0"/>
        <v>2.137563837004829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259386.817</v>
      </c>
      <c r="H15" s="30">
        <v>246846.216</v>
      </c>
      <c r="I15" s="30">
        <v>226818.423</v>
      </c>
      <c r="J15" s="30">
        <v>224704.736</v>
      </c>
      <c r="K15" s="30">
        <v>246886.309</v>
      </c>
      <c r="L15" s="30">
        <v>266190.808</v>
      </c>
      <c r="M15" s="30"/>
      <c r="N15" s="30"/>
      <c r="O15" s="30">
        <v>2413215.245</v>
      </c>
      <c r="P15" s="68">
        <f t="shared" si="0"/>
        <v>2.1806468353291266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215882.721</v>
      </c>
      <c r="G16" s="30">
        <v>191424.341</v>
      </c>
      <c r="H16" s="30">
        <v>228519.733</v>
      </c>
      <c r="I16" s="30">
        <v>236237.075</v>
      </c>
      <c r="J16" s="30">
        <v>241742.359</v>
      </c>
      <c r="K16" s="30">
        <v>202334.655</v>
      </c>
      <c r="L16" s="30">
        <v>235019.249</v>
      </c>
      <c r="M16" s="30"/>
      <c r="N16" s="30"/>
      <c r="O16" s="30">
        <v>2029394.597</v>
      </c>
      <c r="P16" s="68">
        <f t="shared" si="0"/>
        <v>1.8338160737013238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330730.247</v>
      </c>
      <c r="G17" s="30">
        <v>251242.643</v>
      </c>
      <c r="H17" s="30">
        <v>316748.233</v>
      </c>
      <c r="I17" s="30">
        <v>297522.536</v>
      </c>
      <c r="J17" s="30">
        <v>263134.603</v>
      </c>
      <c r="K17" s="30">
        <v>240321.958</v>
      </c>
      <c r="L17" s="30">
        <v>233701.813</v>
      </c>
      <c r="M17" s="30"/>
      <c r="N17" s="30"/>
      <c r="O17" s="30">
        <v>2715232.501</v>
      </c>
      <c r="P17" s="68">
        <f t="shared" si="0"/>
        <v>2.453557830266583</v>
      </c>
    </row>
    <row r="18" spans="1:16" ht="12.75">
      <c r="A18" s="67" t="s">
        <v>100</v>
      </c>
      <c r="B18" s="29" t="s">
        <v>155</v>
      </c>
      <c r="C18" s="30">
        <v>176729.668</v>
      </c>
      <c r="D18" s="30">
        <v>186568.532</v>
      </c>
      <c r="E18" s="30">
        <v>227632.779</v>
      </c>
      <c r="F18" s="30">
        <v>196099.32</v>
      </c>
      <c r="G18" s="30">
        <v>201493.691</v>
      </c>
      <c r="H18" s="30">
        <v>227168.109</v>
      </c>
      <c r="I18" s="30">
        <v>194656.949</v>
      </c>
      <c r="J18" s="30">
        <v>229870.981</v>
      </c>
      <c r="K18" s="30">
        <v>204230.62</v>
      </c>
      <c r="L18" s="30">
        <v>232821.515</v>
      </c>
      <c r="M18" s="30"/>
      <c r="N18" s="30"/>
      <c r="O18" s="30">
        <v>2077272.1640000003</v>
      </c>
      <c r="P18" s="68">
        <f t="shared" si="0"/>
        <v>1.8770795435381429</v>
      </c>
    </row>
    <row r="19" spans="1:16" ht="12.75">
      <c r="A19" s="67" t="s">
        <v>101</v>
      </c>
      <c r="B19" s="29" t="s">
        <v>154</v>
      </c>
      <c r="C19" s="30">
        <v>140561.842</v>
      </c>
      <c r="D19" s="30">
        <v>251735.911</v>
      </c>
      <c r="E19" s="30">
        <v>184521.812</v>
      </c>
      <c r="F19" s="30">
        <v>216098.234</v>
      </c>
      <c r="G19" s="30">
        <v>239794.301</v>
      </c>
      <c r="H19" s="30">
        <v>352290.449</v>
      </c>
      <c r="I19" s="30">
        <v>217519.597</v>
      </c>
      <c r="J19" s="30">
        <v>315664.696</v>
      </c>
      <c r="K19" s="30">
        <v>241161.514</v>
      </c>
      <c r="L19" s="30">
        <v>218258.339</v>
      </c>
      <c r="M19" s="30"/>
      <c r="N19" s="30"/>
      <c r="O19" s="30">
        <v>2377606.6950000003</v>
      </c>
      <c r="P19" s="68">
        <f t="shared" si="0"/>
        <v>2.1484699824648645</v>
      </c>
    </row>
    <row r="20" spans="1:16" ht="12.75">
      <c r="A20" s="67" t="s">
        <v>102</v>
      </c>
      <c r="B20" s="29" t="s">
        <v>156</v>
      </c>
      <c r="C20" s="30">
        <v>144820.176</v>
      </c>
      <c r="D20" s="30">
        <v>124465.579</v>
      </c>
      <c r="E20" s="30">
        <v>171044.426</v>
      </c>
      <c r="F20" s="30">
        <v>165772.122</v>
      </c>
      <c r="G20" s="30">
        <v>166899.181</v>
      </c>
      <c r="H20" s="30">
        <v>178710.255</v>
      </c>
      <c r="I20" s="30">
        <v>180196.915</v>
      </c>
      <c r="J20" s="30">
        <v>190831.766</v>
      </c>
      <c r="K20" s="30">
        <v>179890.019</v>
      </c>
      <c r="L20" s="30">
        <v>209712.691</v>
      </c>
      <c r="M20" s="30"/>
      <c r="N20" s="30"/>
      <c r="O20" s="30">
        <v>1712343.13</v>
      </c>
      <c r="P20" s="68">
        <f t="shared" si="0"/>
        <v>1.5473197573936555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208495.37</v>
      </c>
      <c r="E21" s="30">
        <v>263234.94</v>
      </c>
      <c r="F21" s="30">
        <v>215103.308</v>
      </c>
      <c r="G21" s="30">
        <v>198758.007</v>
      </c>
      <c r="H21" s="30">
        <v>208637.477</v>
      </c>
      <c r="I21" s="30">
        <v>211230.226</v>
      </c>
      <c r="J21" s="30">
        <v>183166.007</v>
      </c>
      <c r="K21" s="30">
        <v>183348.889</v>
      </c>
      <c r="L21" s="30">
        <v>191281.938</v>
      </c>
      <c r="M21" s="30"/>
      <c r="N21" s="30"/>
      <c r="O21" s="30">
        <v>2049474.295</v>
      </c>
      <c r="P21" s="68">
        <f t="shared" si="0"/>
        <v>1.8519606341539347</v>
      </c>
    </row>
    <row r="22" spans="1:16" ht="12.75">
      <c r="A22" s="67" t="s">
        <v>104</v>
      </c>
      <c r="B22" s="29" t="s">
        <v>157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181388.786</v>
      </c>
      <c r="K22" s="30">
        <v>154723.358</v>
      </c>
      <c r="L22" s="30">
        <v>180431.996</v>
      </c>
      <c r="M22" s="30"/>
      <c r="N22" s="30"/>
      <c r="O22" s="30">
        <v>1418634.176</v>
      </c>
      <c r="P22" s="68">
        <f t="shared" si="0"/>
        <v>1.281916369786626</v>
      </c>
    </row>
    <row r="23" spans="1:16" ht="12.75">
      <c r="A23" s="67" t="s">
        <v>105</v>
      </c>
      <c r="B23" s="29" t="s">
        <v>152</v>
      </c>
      <c r="C23" s="30">
        <v>270940.359</v>
      </c>
      <c r="D23" s="30">
        <v>377243.883</v>
      </c>
      <c r="E23" s="30">
        <v>230892.085</v>
      </c>
      <c r="F23" s="30">
        <v>269486.969</v>
      </c>
      <c r="G23" s="30">
        <v>198457.699</v>
      </c>
      <c r="H23" s="30">
        <v>235235.791</v>
      </c>
      <c r="I23" s="30">
        <v>253763.914</v>
      </c>
      <c r="J23" s="30">
        <v>208966.75</v>
      </c>
      <c r="K23" s="30">
        <v>204389.891</v>
      </c>
      <c r="L23" s="30">
        <v>177168.814</v>
      </c>
      <c r="M23" s="30"/>
      <c r="N23" s="30"/>
      <c r="O23" s="30">
        <v>2426546.1549999993</v>
      </c>
      <c r="P23" s="68">
        <f t="shared" si="0"/>
        <v>2.1926930076561857</v>
      </c>
    </row>
    <row r="24" spans="1:16" ht="12.75">
      <c r="A24" s="67" t="s">
        <v>106</v>
      </c>
      <c r="B24" s="29" t="s">
        <v>168</v>
      </c>
      <c r="C24" s="30">
        <v>129668.051</v>
      </c>
      <c r="D24" s="30">
        <v>142808.154</v>
      </c>
      <c r="E24" s="30">
        <v>165539.098</v>
      </c>
      <c r="F24" s="30">
        <v>154022.626</v>
      </c>
      <c r="G24" s="30">
        <v>145491.83</v>
      </c>
      <c r="H24" s="30">
        <v>146196.814</v>
      </c>
      <c r="I24" s="30">
        <v>137355.109</v>
      </c>
      <c r="J24" s="30">
        <v>139197.854</v>
      </c>
      <c r="K24" s="30">
        <v>146562.707</v>
      </c>
      <c r="L24" s="30">
        <v>167385.702</v>
      </c>
      <c r="M24" s="30"/>
      <c r="N24" s="30"/>
      <c r="O24" s="30">
        <v>1474227.945</v>
      </c>
      <c r="P24" s="68">
        <f t="shared" si="0"/>
        <v>1.3321524093131658</v>
      </c>
    </row>
    <row r="25" spans="1:16" ht="12.75">
      <c r="A25" s="27"/>
      <c r="B25" s="183" t="s">
        <v>86</v>
      </c>
      <c r="C25" s="18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67.99881039121924</v>
      </c>
    </row>
    <row r="26" spans="1:16" ht="13.5" customHeight="1">
      <c r="A26" s="27"/>
      <c r="B26" s="184" t="s">
        <v>109</v>
      </c>
      <c r="C26" s="18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110665111.19099997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2011-11-01T05:45:03Z</cp:lastPrinted>
  <dcterms:created xsi:type="dcterms:W3CDTF">2002-11-01T09:35:27Z</dcterms:created>
  <dcterms:modified xsi:type="dcterms:W3CDTF">2011-11-01T06:43:31Z</dcterms:modified>
  <cp:category/>
  <cp:version/>
  <cp:contentType/>
  <cp:contentStatus/>
</cp:coreProperties>
</file>